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conomic Development\Bidding &amp; Funding Unit\Bids\2022\In Progress\SPF\Investment plan\Final Plan\"/>
    </mc:Choice>
  </mc:AlternateContent>
  <bookViews>
    <workbookView xWindow="-120" yWindow="-120" windowWidth="29040" windowHeight="15840" activeTab="2"/>
  </bookViews>
  <sheets>
    <sheet name="Guidance" sheetId="1" r:id="rId1"/>
    <sheet name="Example of Expenditure Profile" sheetId="9" r:id="rId2"/>
    <sheet name="Table A - Funding Profile" sheetId="2" r:id="rId3"/>
    <sheet name="Table B - Expenditure Profile" sheetId="4" r:id="rId4"/>
    <sheet name="Table C - Allocation Summary" sheetId="5" r:id="rId5"/>
    <sheet name="Table D - Match Funding" sheetId="7" r:id="rId6"/>
    <sheet name="Table E - England Allocations" sheetId="11" r:id="rId7"/>
    <sheet name="Monitoring" sheetId="10" state="hidden" r:id="rId8"/>
  </sheets>
  <externalReferences>
    <externalReference r:id="rId9"/>
  </externalReferences>
  <definedNames>
    <definedName name="_xlnm._FilterDatabase" localSheetId="6" hidden="1">'Table E - England Allocations'!$J$5:$N$170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4" l="1"/>
  <c r="B26" i="4"/>
  <c r="B25" i="4"/>
  <c r="B24" i="4"/>
  <c r="B23" i="4"/>
  <c r="B52" i="4"/>
  <c r="B51" i="4"/>
  <c r="B50" i="4"/>
  <c r="B49" i="4"/>
  <c r="B48" i="4"/>
  <c r="B66" i="4"/>
  <c r="B67" i="4"/>
  <c r="B68" i="4"/>
  <c r="B69" i="4"/>
  <c r="B65" i="4"/>
  <c r="M69" i="4" l="1"/>
  <c r="K69" i="4"/>
  <c r="J69" i="4"/>
  <c r="I69" i="4"/>
  <c r="M68" i="4"/>
  <c r="K68" i="4"/>
  <c r="J68" i="4"/>
  <c r="I68" i="4"/>
  <c r="M67" i="4"/>
  <c r="K67" i="4"/>
  <c r="J67" i="4"/>
  <c r="I67" i="4"/>
  <c r="M66" i="4"/>
  <c r="K66" i="4"/>
  <c r="J66" i="4"/>
  <c r="I66" i="4"/>
  <c r="M65" i="4"/>
  <c r="K65" i="4"/>
  <c r="J65" i="4"/>
  <c r="I65" i="4"/>
  <c r="M63" i="4"/>
  <c r="K63" i="4"/>
  <c r="J63" i="4"/>
  <c r="I63" i="4"/>
  <c r="M62" i="4"/>
  <c r="K62" i="4"/>
  <c r="J62" i="4"/>
  <c r="I62" i="4"/>
  <c r="M61" i="4"/>
  <c r="K61" i="4"/>
  <c r="J61" i="4"/>
  <c r="I61" i="4"/>
  <c r="M60" i="4"/>
  <c r="K60" i="4"/>
  <c r="J60" i="4"/>
  <c r="I60" i="4"/>
  <c r="M59" i="4"/>
  <c r="K59" i="4"/>
  <c r="J59" i="4"/>
  <c r="I59" i="4"/>
  <c r="M58" i="4"/>
  <c r="K58" i="4"/>
  <c r="J58" i="4"/>
  <c r="I58" i="4"/>
  <c r="M57" i="4"/>
  <c r="K57" i="4"/>
  <c r="J57" i="4"/>
  <c r="I57" i="4"/>
  <c r="M56" i="4"/>
  <c r="K56" i="4"/>
  <c r="J56" i="4"/>
  <c r="I56" i="4"/>
  <c r="M55" i="4"/>
  <c r="K55" i="4"/>
  <c r="J55" i="4"/>
  <c r="I55" i="4"/>
  <c r="M52" i="4"/>
  <c r="K52" i="4"/>
  <c r="J52" i="4"/>
  <c r="I52" i="4"/>
  <c r="M51" i="4"/>
  <c r="K51" i="4"/>
  <c r="J51" i="4"/>
  <c r="I51" i="4"/>
  <c r="M50" i="4"/>
  <c r="K50" i="4"/>
  <c r="J50" i="4"/>
  <c r="I50" i="4"/>
  <c r="M49" i="4"/>
  <c r="K49" i="4"/>
  <c r="J49" i="4"/>
  <c r="I49" i="4"/>
  <c r="M48" i="4"/>
  <c r="K48" i="4"/>
  <c r="J48" i="4"/>
  <c r="I48" i="4"/>
  <c r="M46" i="4"/>
  <c r="K46" i="4"/>
  <c r="J46" i="4"/>
  <c r="I46" i="4"/>
  <c r="M45" i="4"/>
  <c r="K45" i="4"/>
  <c r="J45" i="4"/>
  <c r="I45" i="4"/>
  <c r="M44" i="4"/>
  <c r="K44" i="4"/>
  <c r="J44" i="4"/>
  <c r="I44" i="4"/>
  <c r="M43" i="4"/>
  <c r="K43" i="4"/>
  <c r="J43" i="4"/>
  <c r="I43" i="4"/>
  <c r="M42" i="4"/>
  <c r="K42" i="4"/>
  <c r="J42" i="4"/>
  <c r="I42" i="4"/>
  <c r="M41" i="4"/>
  <c r="K41" i="4"/>
  <c r="J41" i="4"/>
  <c r="I41" i="4"/>
  <c r="M40" i="4"/>
  <c r="K40" i="4"/>
  <c r="J40" i="4"/>
  <c r="I40" i="4"/>
  <c r="M39" i="4"/>
  <c r="K39" i="4"/>
  <c r="J39" i="4"/>
  <c r="I39" i="4"/>
  <c r="M38" i="4"/>
  <c r="K38" i="4"/>
  <c r="J38" i="4"/>
  <c r="I38" i="4"/>
  <c r="M37" i="4"/>
  <c r="K37" i="4"/>
  <c r="J37" i="4"/>
  <c r="I37" i="4"/>
  <c r="M36" i="4"/>
  <c r="K36" i="4"/>
  <c r="J36" i="4"/>
  <c r="I36" i="4"/>
  <c r="M35" i="4"/>
  <c r="K35" i="4"/>
  <c r="J35" i="4"/>
  <c r="I35" i="4"/>
  <c r="M34" i="4"/>
  <c r="K34" i="4"/>
  <c r="J34" i="4"/>
  <c r="I34" i="4"/>
  <c r="M33" i="4"/>
  <c r="K33" i="4"/>
  <c r="J33" i="4"/>
  <c r="I33" i="4"/>
  <c r="M32" i="4"/>
  <c r="K32" i="4"/>
  <c r="J32" i="4"/>
  <c r="I32" i="4"/>
  <c r="M31" i="4"/>
  <c r="K31" i="4"/>
  <c r="J31" i="4"/>
  <c r="I31" i="4"/>
  <c r="M30" i="4"/>
  <c r="K30" i="4"/>
  <c r="J30" i="4"/>
  <c r="I30" i="4"/>
  <c r="M27" i="4"/>
  <c r="K27" i="4"/>
  <c r="J27" i="4"/>
  <c r="I27" i="4"/>
  <c r="M26" i="4"/>
  <c r="K26" i="4"/>
  <c r="J26" i="4"/>
  <c r="I26" i="4"/>
  <c r="M25" i="4"/>
  <c r="K25" i="4"/>
  <c r="J25" i="4"/>
  <c r="I25" i="4"/>
  <c r="M24" i="4"/>
  <c r="K24" i="4"/>
  <c r="J24" i="4"/>
  <c r="I24" i="4"/>
  <c r="M23" i="4"/>
  <c r="K23" i="4"/>
  <c r="J23" i="4"/>
  <c r="I23" i="4"/>
  <c r="M21" i="4"/>
  <c r="K21" i="4"/>
  <c r="J21" i="4"/>
  <c r="I21" i="4"/>
  <c r="M20" i="4"/>
  <c r="K20" i="4"/>
  <c r="J20" i="4"/>
  <c r="I20" i="4"/>
  <c r="M19" i="4"/>
  <c r="K19" i="4"/>
  <c r="J19" i="4"/>
  <c r="I19" i="4"/>
  <c r="M18" i="4"/>
  <c r="K18" i="4"/>
  <c r="J18" i="4"/>
  <c r="I18" i="4"/>
  <c r="M17" i="4"/>
  <c r="K17" i="4"/>
  <c r="J17" i="4"/>
  <c r="I17" i="4"/>
  <c r="M16" i="4"/>
  <c r="K16" i="4"/>
  <c r="J16" i="4"/>
  <c r="I16" i="4"/>
  <c r="M15" i="4"/>
  <c r="K15" i="4"/>
  <c r="J15" i="4"/>
  <c r="I15" i="4"/>
  <c r="M14" i="4"/>
  <c r="K14" i="4"/>
  <c r="J14" i="4"/>
  <c r="I14" i="4"/>
  <c r="M13" i="4"/>
  <c r="K13" i="4"/>
  <c r="J13" i="4"/>
  <c r="I13" i="4"/>
  <c r="M12" i="4"/>
  <c r="K12" i="4"/>
  <c r="J12" i="4"/>
  <c r="I12" i="4"/>
  <c r="M11" i="4"/>
  <c r="K11" i="4"/>
  <c r="J11" i="4"/>
  <c r="I11" i="4"/>
  <c r="M10" i="4"/>
  <c r="K10" i="4"/>
  <c r="J10" i="4"/>
  <c r="I10" i="4"/>
  <c r="M9" i="4"/>
  <c r="K9" i="4"/>
  <c r="J9" i="4"/>
  <c r="I9" i="4"/>
  <c r="M8" i="4"/>
  <c r="K8" i="4"/>
  <c r="J8" i="4"/>
  <c r="I8" i="4"/>
  <c r="M7" i="4"/>
  <c r="K7" i="4"/>
  <c r="J7" i="4"/>
  <c r="I7" i="4"/>
  <c r="E69" i="4"/>
  <c r="E68" i="4"/>
  <c r="E67" i="4"/>
  <c r="E66" i="4"/>
  <c r="E65" i="4"/>
  <c r="E63" i="4"/>
  <c r="E62" i="4"/>
  <c r="E61" i="4"/>
  <c r="E60" i="4"/>
  <c r="E59" i="4"/>
  <c r="E58" i="4"/>
  <c r="E57" i="4"/>
  <c r="E56" i="4"/>
  <c r="E55" i="4"/>
  <c r="E52" i="4"/>
  <c r="E51" i="4"/>
  <c r="E50" i="4"/>
  <c r="E49" i="4"/>
  <c r="E48" i="4"/>
  <c r="E46" i="4"/>
  <c r="E45" i="4"/>
  <c r="E44" i="4"/>
  <c r="E43" i="4"/>
  <c r="E42" i="4"/>
  <c r="E41" i="4"/>
  <c r="E40" i="4"/>
  <c r="E39" i="4"/>
  <c r="E38" i="4"/>
  <c r="E37" i="4"/>
  <c r="E36" i="4"/>
  <c r="E35" i="4"/>
  <c r="E34" i="4"/>
  <c r="E33" i="4"/>
  <c r="E32" i="4"/>
  <c r="E31" i="4"/>
  <c r="E30" i="4"/>
  <c r="E27" i="4"/>
  <c r="E26" i="4"/>
  <c r="E25" i="4"/>
  <c r="E24" i="4"/>
  <c r="E23" i="4"/>
  <c r="E21" i="4"/>
  <c r="E20" i="4"/>
  <c r="E19" i="4"/>
  <c r="E18" i="4"/>
  <c r="E17" i="4"/>
  <c r="E16" i="4"/>
  <c r="E15" i="4"/>
  <c r="E14" i="4"/>
  <c r="E13" i="4"/>
  <c r="E12" i="4"/>
  <c r="E11" i="4"/>
  <c r="E10" i="4"/>
  <c r="E9" i="4"/>
  <c r="E8" i="4"/>
  <c r="E7" i="4"/>
  <c r="C6" i="2"/>
  <c r="N69" i="4" l="1"/>
  <c r="N68" i="4"/>
  <c r="N67" i="4"/>
  <c r="N66" i="4"/>
  <c r="N62" i="4"/>
  <c r="N59" i="4"/>
  <c r="N57" i="4"/>
  <c r="N52" i="4"/>
  <c r="N51" i="4"/>
  <c r="N50" i="4"/>
  <c r="N46" i="4"/>
  <c r="N45" i="4"/>
  <c r="N43" i="4"/>
  <c r="N42" i="4"/>
  <c r="N38" i="4"/>
  <c r="N36" i="4"/>
  <c r="N35" i="4"/>
  <c r="N32" i="4"/>
  <c r="N30" i="4"/>
  <c r="N27" i="4"/>
  <c r="N26" i="4"/>
  <c r="N25" i="4"/>
  <c r="N24" i="4"/>
  <c r="N23" i="4"/>
  <c r="N21" i="4"/>
  <c r="N20" i="4"/>
  <c r="N19" i="4"/>
  <c r="N18" i="4"/>
  <c r="N17" i="4"/>
  <c r="N16" i="4"/>
  <c r="N15" i="4"/>
  <c r="N13" i="4"/>
  <c r="N12" i="4"/>
  <c r="N11" i="4"/>
  <c r="N10" i="4"/>
  <c r="N9" i="4"/>
  <c r="L69" i="4"/>
  <c r="L68" i="4"/>
  <c r="L67" i="4"/>
  <c r="L66" i="4"/>
  <c r="L62" i="4"/>
  <c r="L61" i="4"/>
  <c r="L59" i="4"/>
  <c r="L57" i="4"/>
  <c r="L52" i="4"/>
  <c r="L51" i="4"/>
  <c r="L50" i="4"/>
  <c r="L46" i="4"/>
  <c r="L45" i="4"/>
  <c r="L43" i="4"/>
  <c r="L42" i="4"/>
  <c r="L41" i="4"/>
  <c r="L40" i="4"/>
  <c r="L38" i="4"/>
  <c r="L36" i="4"/>
  <c r="L35" i="4"/>
  <c r="L34" i="4"/>
  <c r="L32" i="4"/>
  <c r="L30" i="4"/>
  <c r="L27" i="4"/>
  <c r="L26" i="4"/>
  <c r="L25" i="4"/>
  <c r="L24" i="4"/>
  <c r="L23" i="4"/>
  <c r="L21" i="4"/>
  <c r="L20" i="4"/>
  <c r="L17" i="4"/>
  <c r="L16" i="4"/>
  <c r="L15" i="4"/>
  <c r="L13" i="4"/>
  <c r="L12" i="4"/>
  <c r="L11" i="4"/>
  <c r="L10" i="4"/>
  <c r="L9" i="4"/>
  <c r="G16" i="4" l="1"/>
  <c r="G25" i="4"/>
  <c r="G27" i="4"/>
  <c r="G50" i="4"/>
  <c r="F12" i="4"/>
  <c r="G52" i="4"/>
  <c r="F46" i="4"/>
  <c r="G43" i="4"/>
  <c r="F20" i="4"/>
  <c r="F38" i="4"/>
  <c r="G35" i="4"/>
  <c r="F45" i="4"/>
  <c r="F51" i="4"/>
  <c r="F42" i="4"/>
  <c r="G12" i="4"/>
  <c r="F34" i="4"/>
  <c r="G20" i="4"/>
  <c r="G45" i="4"/>
  <c r="F32" i="4"/>
  <c r="F27" i="4"/>
  <c r="G21" i="4"/>
  <c r="G13" i="4"/>
  <c r="G26" i="4"/>
  <c r="F13" i="4"/>
  <c r="F21" i="4"/>
  <c r="F50" i="4"/>
  <c r="F66" i="4"/>
  <c r="F69" i="4"/>
  <c r="F57" i="4"/>
  <c r="F67" i="4"/>
  <c r="F62" i="4"/>
  <c r="G67" i="4"/>
  <c r="F68" i="4"/>
  <c r="G68" i="4"/>
  <c r="F59" i="4"/>
  <c r="G62" i="4"/>
  <c r="G9" i="4"/>
  <c r="F35" i="4"/>
  <c r="F43" i="4"/>
  <c r="F52" i="4"/>
  <c r="F26" i="4"/>
  <c r="F36" i="4"/>
  <c r="F40" i="4"/>
  <c r="G11" i="4"/>
  <c r="G15" i="4"/>
  <c r="G19" i="4"/>
  <c r="G24" i="4"/>
  <c r="G38" i="4"/>
  <c r="G42" i="4"/>
  <c r="G46" i="4"/>
  <c r="G51" i="4"/>
  <c r="G57" i="4"/>
  <c r="G66" i="4"/>
  <c r="F41" i="4"/>
  <c r="G32" i="4"/>
  <c r="G36" i="4"/>
  <c r="F23" i="4"/>
  <c r="F61" i="4"/>
  <c r="G18" i="4"/>
  <c r="G69" i="4"/>
  <c r="F16" i="4"/>
  <c r="F25" i="4"/>
  <c r="F17" i="4"/>
  <c r="F10" i="4"/>
  <c r="F15" i="4"/>
  <c r="F24" i="4"/>
  <c r="G17" i="4"/>
  <c r="G59" i="4"/>
  <c r="G10" i="4"/>
  <c r="G23" i="4"/>
  <c r="G30" i="4"/>
  <c r="F30" i="4"/>
  <c r="F9" i="4"/>
  <c r="F11" i="4"/>
  <c r="C38" i="4" l="1"/>
  <c r="C45" i="4"/>
  <c r="C46" i="4"/>
  <c r="C51" i="4"/>
  <c r="C12" i="4"/>
  <c r="C50" i="4"/>
  <c r="C20" i="4"/>
  <c r="C42" i="4"/>
  <c r="C24" i="4"/>
  <c r="C27" i="4"/>
  <c r="C21" i="4"/>
  <c r="C32" i="4"/>
  <c r="C16" i="4"/>
  <c r="C17" i="4"/>
  <c r="C43" i="4"/>
  <c r="C11" i="4"/>
  <c r="C23" i="4"/>
  <c r="C26" i="4"/>
  <c r="C52" i="4"/>
  <c r="C15" i="4"/>
  <c r="C36" i="4"/>
  <c r="C13" i="4"/>
  <c r="C25" i="4"/>
  <c r="C9" i="4"/>
  <c r="C35" i="4"/>
  <c r="C69" i="4"/>
  <c r="C57" i="4"/>
  <c r="C66" i="4"/>
  <c r="C67" i="4"/>
  <c r="C62" i="4"/>
  <c r="C59" i="4"/>
  <c r="C68" i="4"/>
  <c r="C30" i="4" l="1"/>
  <c r="C10" i="4" l="1"/>
  <c r="N8" i="4" l="1"/>
  <c r="N14" i="4"/>
  <c r="L19" i="4"/>
  <c r="L18" i="4"/>
  <c r="L14" i="4"/>
  <c r="L8" i="4"/>
  <c r="G8" i="4" l="1"/>
  <c r="G14" i="4"/>
  <c r="F14" i="4"/>
  <c r="F19" i="4"/>
  <c r="F18" i="4"/>
  <c r="F8" i="4"/>
  <c r="N41" i="4"/>
  <c r="N40" i="4"/>
  <c r="N37" i="4"/>
  <c r="N34" i="4"/>
  <c r="N48" i="4"/>
  <c r="N49" i="4"/>
  <c r="N33" i="4"/>
  <c r="L49" i="4"/>
  <c r="L31" i="4"/>
  <c r="L39" i="4"/>
  <c r="L33" i="4"/>
  <c r="L37" i="4"/>
  <c r="L56" i="4"/>
  <c r="L58" i="4"/>
  <c r="L60" i="4"/>
  <c r="E6" i="2"/>
  <c r="D6" i="2"/>
  <c r="L48" i="4" l="1"/>
  <c r="G49" i="4"/>
  <c r="F33" i="4"/>
  <c r="C14" i="4"/>
  <c r="F31" i="4"/>
  <c r="F48" i="4"/>
  <c r="F37" i="4"/>
  <c r="C18" i="4"/>
  <c r="C19" i="4"/>
  <c r="N31" i="4"/>
  <c r="N39" i="4"/>
  <c r="F49" i="4"/>
  <c r="C8" i="4"/>
  <c r="G41" i="4"/>
  <c r="G34" i="4"/>
  <c r="F60" i="4"/>
  <c r="F39" i="4"/>
  <c r="G40" i="4"/>
  <c r="G37" i="4"/>
  <c r="G33" i="4"/>
  <c r="L63" i="4"/>
  <c r="F58" i="4"/>
  <c r="F56" i="4"/>
  <c r="N56" i="4"/>
  <c r="N60" i="4"/>
  <c r="N61" i="4"/>
  <c r="L65" i="4" l="1"/>
  <c r="N65" i="4"/>
  <c r="G48" i="4"/>
  <c r="N7" i="4"/>
  <c r="G31" i="4"/>
  <c r="C37" i="4"/>
  <c r="G39" i="4"/>
  <c r="C31" i="4"/>
  <c r="C48" i="4"/>
  <c r="G61" i="4"/>
  <c r="N58" i="4"/>
  <c r="N63" i="4"/>
  <c r="F63" i="4"/>
  <c r="L44" i="4" l="1"/>
  <c r="L7" i="4"/>
  <c r="F65" i="4"/>
  <c r="C49" i="4"/>
  <c r="C41" i="4"/>
  <c r="G65" i="4"/>
  <c r="N44" i="4"/>
  <c r="C60" i="4"/>
  <c r="G60" i="4"/>
  <c r="C56" i="4"/>
  <c r="G56" i="4"/>
  <c r="G7" i="4"/>
  <c r="C34" i="4"/>
  <c r="C40" i="4"/>
  <c r="C33" i="4"/>
  <c r="G58" i="4"/>
  <c r="G63" i="4"/>
  <c r="C39" i="4"/>
  <c r="F7" i="4"/>
  <c r="C63" i="4" l="1"/>
  <c r="L55" i="4"/>
  <c r="F44" i="4"/>
  <c r="C61" i="4"/>
  <c r="C65" i="4"/>
  <c r="G44" i="4"/>
  <c r="C58" i="4"/>
  <c r="F55" i="4" l="1"/>
  <c r="G55" i="4"/>
  <c r="C44" i="4"/>
  <c r="N55" i="4"/>
  <c r="C7" i="4"/>
  <c r="C55" i="4" l="1"/>
  <c r="M47" i="4" l="1"/>
  <c r="C22" i="4"/>
  <c r="F6" i="2"/>
  <c r="N47" i="4"/>
  <c r="N22" i="4"/>
  <c r="M22" i="4"/>
  <c r="L22" i="4"/>
  <c r="K22" i="4"/>
  <c r="J22" i="4"/>
  <c r="I22" i="4"/>
  <c r="G22" i="4"/>
  <c r="F22" i="4"/>
  <c r="E22" i="4"/>
  <c r="J29" i="10"/>
  <c r="J28" i="10"/>
  <c r="J27" i="10"/>
  <c r="C11" i="10"/>
  <c r="D11" i="10"/>
  <c r="E11" i="10"/>
  <c r="F11" i="10"/>
  <c r="G11" i="10"/>
  <c r="C10" i="10"/>
  <c r="D10" i="10"/>
  <c r="E10" i="10"/>
  <c r="F10" i="10"/>
  <c r="G10" i="10"/>
  <c r="C9" i="10"/>
  <c r="D9" i="10"/>
  <c r="E9" i="10"/>
  <c r="F9" i="10"/>
  <c r="G9" i="10"/>
  <c r="B9" i="10"/>
  <c r="B10" i="10"/>
  <c r="B11" i="10"/>
  <c r="O46" i="4"/>
  <c r="I47" i="4"/>
  <c r="J47" i="4"/>
  <c r="K47" i="4"/>
  <c r="L47" i="4"/>
  <c r="H46" i="4"/>
  <c r="E47" i="4"/>
  <c r="F47" i="4"/>
  <c r="G47" i="4"/>
  <c r="C47" i="4"/>
  <c r="O47" i="4" l="1"/>
  <c r="O21" i="4"/>
  <c r="H21" i="4"/>
  <c r="H59" i="4" l="1"/>
  <c r="H60" i="4"/>
  <c r="H61" i="4"/>
  <c r="H62" i="4"/>
  <c r="H63" i="4"/>
  <c r="H56" i="4"/>
  <c r="H57" i="4"/>
  <c r="H58" i="4"/>
  <c r="H55" i="4"/>
  <c r="O44" i="4"/>
  <c r="H44" i="4"/>
  <c r="M68" i="9"/>
  <c r="G68" i="9"/>
  <c r="E68" i="9"/>
  <c r="N67" i="9"/>
  <c r="M67" i="9"/>
  <c r="L67" i="9"/>
  <c r="L68" i="9" s="1"/>
  <c r="K67" i="9"/>
  <c r="J67" i="9"/>
  <c r="I67" i="9"/>
  <c r="O67" i="9" s="1"/>
  <c r="G67" i="9"/>
  <c r="F67" i="9"/>
  <c r="E67" i="9"/>
  <c r="C67" i="9"/>
  <c r="O66" i="9"/>
  <c r="H66" i="9"/>
  <c r="O65" i="9"/>
  <c r="H65" i="9"/>
  <c r="O64" i="9"/>
  <c r="H64" i="9"/>
  <c r="O63" i="9"/>
  <c r="H63" i="9"/>
  <c r="O62" i="9"/>
  <c r="H62" i="9"/>
  <c r="H67" i="9" s="1"/>
  <c r="N61" i="9"/>
  <c r="N68" i="9" s="1"/>
  <c r="M61" i="9"/>
  <c r="L61" i="9"/>
  <c r="K61" i="9"/>
  <c r="K68" i="9" s="1"/>
  <c r="J61" i="9"/>
  <c r="J68" i="9" s="1"/>
  <c r="I61" i="9"/>
  <c r="I68" i="9" s="1"/>
  <c r="G61" i="9"/>
  <c r="F61" i="9"/>
  <c r="F68" i="9" s="1"/>
  <c r="E61" i="9"/>
  <c r="C61" i="9"/>
  <c r="C68" i="9" s="1"/>
  <c r="O60" i="9"/>
  <c r="H60" i="9"/>
  <c r="O59" i="9"/>
  <c r="H59" i="9"/>
  <c r="O58" i="9"/>
  <c r="H58" i="9"/>
  <c r="O57" i="9"/>
  <c r="H57" i="9"/>
  <c r="O56" i="9"/>
  <c r="H56" i="9"/>
  <c r="H61" i="9" s="1"/>
  <c r="O55" i="9"/>
  <c r="H55" i="9"/>
  <c r="O54" i="9"/>
  <c r="H54" i="9"/>
  <c r="O53" i="9"/>
  <c r="H53" i="9"/>
  <c r="O52" i="9"/>
  <c r="H52" i="9"/>
  <c r="N51" i="9"/>
  <c r="F51" i="9"/>
  <c r="N50" i="9"/>
  <c r="M50" i="9"/>
  <c r="M51" i="9" s="1"/>
  <c r="L50" i="9"/>
  <c r="K50" i="9"/>
  <c r="J50" i="9"/>
  <c r="I50" i="9"/>
  <c r="O50" i="9" s="1"/>
  <c r="G50" i="9"/>
  <c r="F50" i="9"/>
  <c r="E50" i="9"/>
  <c r="E51" i="9" s="1"/>
  <c r="C50" i="9"/>
  <c r="O49" i="9"/>
  <c r="H49" i="9"/>
  <c r="O48" i="9"/>
  <c r="H48" i="9"/>
  <c r="O47" i="9"/>
  <c r="H47" i="9"/>
  <c r="O46" i="9"/>
  <c r="H46" i="9"/>
  <c r="O45" i="9"/>
  <c r="H45" i="9"/>
  <c r="H50" i="9" s="1"/>
  <c r="O44" i="9"/>
  <c r="N44" i="9"/>
  <c r="M44" i="9"/>
  <c r="L44" i="9"/>
  <c r="L51" i="9" s="1"/>
  <c r="K44" i="9"/>
  <c r="K51" i="9" s="1"/>
  <c r="J44" i="9"/>
  <c r="J51" i="9" s="1"/>
  <c r="I44" i="9"/>
  <c r="I51" i="9" s="1"/>
  <c r="G44" i="9"/>
  <c r="G51" i="9" s="1"/>
  <c r="F44" i="9"/>
  <c r="E44" i="9"/>
  <c r="C44" i="9"/>
  <c r="C51" i="9" s="1"/>
  <c r="O43" i="9"/>
  <c r="H43" i="9"/>
  <c r="O41" i="9"/>
  <c r="H41" i="9"/>
  <c r="O40" i="9"/>
  <c r="H40" i="9"/>
  <c r="O39" i="9"/>
  <c r="H39" i="9"/>
  <c r="O38" i="9"/>
  <c r="H38" i="9"/>
  <c r="O37" i="9"/>
  <c r="H37" i="9"/>
  <c r="O36" i="9"/>
  <c r="H36" i="9"/>
  <c r="O35" i="9"/>
  <c r="H35" i="9"/>
  <c r="O34" i="9"/>
  <c r="H34" i="9"/>
  <c r="O33" i="9"/>
  <c r="H33" i="9"/>
  <c r="O32" i="9"/>
  <c r="H32" i="9"/>
  <c r="O31" i="9"/>
  <c r="H31" i="9"/>
  <c r="O30" i="9"/>
  <c r="H30" i="9"/>
  <c r="O29" i="9"/>
  <c r="H29" i="9"/>
  <c r="O28" i="9"/>
  <c r="H28" i="9"/>
  <c r="H44" i="9" s="1"/>
  <c r="L27" i="9"/>
  <c r="I27" i="9"/>
  <c r="O26" i="9"/>
  <c r="N26" i="9"/>
  <c r="M26" i="9"/>
  <c r="L26" i="9"/>
  <c r="K26" i="9"/>
  <c r="J26" i="9"/>
  <c r="I26" i="9"/>
  <c r="G26" i="9"/>
  <c r="F26" i="9"/>
  <c r="E26" i="9"/>
  <c r="C26" i="9"/>
  <c r="O25" i="9"/>
  <c r="H25" i="9"/>
  <c r="O24" i="9"/>
  <c r="H24" i="9"/>
  <c r="O23" i="9"/>
  <c r="H23" i="9"/>
  <c r="O22" i="9"/>
  <c r="H22" i="9"/>
  <c r="O21" i="9"/>
  <c r="H21" i="9"/>
  <c r="H26" i="9" s="1"/>
  <c r="N20" i="9"/>
  <c r="N27" i="9" s="1"/>
  <c r="M20" i="9"/>
  <c r="M27" i="9" s="1"/>
  <c r="L20" i="9"/>
  <c r="K20" i="9"/>
  <c r="K27" i="9" s="1"/>
  <c r="K69" i="9" s="1"/>
  <c r="J20" i="9"/>
  <c r="J27" i="9" s="1"/>
  <c r="I20" i="9"/>
  <c r="G20" i="9"/>
  <c r="G27" i="9" s="1"/>
  <c r="G69" i="9" s="1"/>
  <c r="F20" i="9"/>
  <c r="F27" i="9" s="1"/>
  <c r="E20" i="9"/>
  <c r="E27" i="9" s="1"/>
  <c r="C20" i="9"/>
  <c r="C27" i="9" s="1"/>
  <c r="O19" i="9"/>
  <c r="H19" i="9"/>
  <c r="O18" i="9"/>
  <c r="H18" i="9"/>
  <c r="O17" i="9"/>
  <c r="H17" i="9"/>
  <c r="O16" i="9"/>
  <c r="H16" i="9"/>
  <c r="O15" i="9"/>
  <c r="H15" i="9"/>
  <c r="O14" i="9"/>
  <c r="H14" i="9"/>
  <c r="O13" i="9"/>
  <c r="H13" i="9"/>
  <c r="O12" i="9"/>
  <c r="H12" i="9"/>
  <c r="O11" i="9"/>
  <c r="H11" i="9"/>
  <c r="O10" i="9"/>
  <c r="H10" i="9"/>
  <c r="O9" i="9"/>
  <c r="H9" i="9"/>
  <c r="O8" i="9"/>
  <c r="H8" i="9"/>
  <c r="O7" i="9"/>
  <c r="H7" i="9"/>
  <c r="O6" i="9"/>
  <c r="H6" i="9"/>
  <c r="H20" i="9" s="1"/>
  <c r="H27" i="9" s="1"/>
  <c r="O20" i="9" l="1"/>
  <c r="O51" i="9"/>
  <c r="O27" i="9"/>
  <c r="O68" i="9"/>
  <c r="C69" i="9"/>
  <c r="D27" i="9" s="1"/>
  <c r="M69" i="9"/>
  <c r="J69" i="9"/>
  <c r="E69" i="9"/>
  <c r="N69" i="9"/>
  <c r="L69" i="9"/>
  <c r="H68" i="9"/>
  <c r="F69" i="9"/>
  <c r="H51" i="9"/>
  <c r="H69" i="9" s="1"/>
  <c r="O61" i="9"/>
  <c r="I69" i="9"/>
  <c r="D51" i="9" l="1"/>
  <c r="D68" i="9"/>
  <c r="D59" i="9"/>
  <c r="D47" i="9"/>
  <c r="D39" i="9"/>
  <c r="D31" i="9"/>
  <c r="D17" i="9"/>
  <c r="D9" i="9"/>
  <c r="D66" i="9"/>
  <c r="D56" i="9"/>
  <c r="D36" i="9"/>
  <c r="D28" i="9"/>
  <c r="D24" i="9"/>
  <c r="D14" i="9"/>
  <c r="D6" i="9"/>
  <c r="D34" i="9"/>
  <c r="D22" i="9"/>
  <c r="D63" i="9"/>
  <c r="D53" i="9"/>
  <c r="D49" i="9"/>
  <c r="D41" i="9"/>
  <c r="D33" i="9"/>
  <c r="D21" i="9"/>
  <c r="D19" i="9"/>
  <c r="D11" i="9"/>
  <c r="D40" i="9"/>
  <c r="D58" i="9"/>
  <c r="D46" i="9"/>
  <c r="D38" i="9"/>
  <c r="D30" i="9"/>
  <c r="D16" i="9"/>
  <c r="D8" i="9"/>
  <c r="D32" i="9"/>
  <c r="D65" i="9"/>
  <c r="D55" i="9"/>
  <c r="D35" i="9"/>
  <c r="D23" i="9"/>
  <c r="D13" i="9"/>
  <c r="D10" i="9"/>
  <c r="D54" i="9"/>
  <c r="D42" i="9"/>
  <c r="D62" i="9"/>
  <c r="D60" i="9"/>
  <c r="D52" i="9"/>
  <c r="D48" i="9"/>
  <c r="D18" i="9"/>
  <c r="D12" i="9"/>
  <c r="D57" i="9"/>
  <c r="D45" i="9"/>
  <c r="D43" i="9"/>
  <c r="D37" i="9"/>
  <c r="D29" i="9"/>
  <c r="D25" i="9"/>
  <c r="D15" i="9"/>
  <c r="D7" i="9"/>
  <c r="D64" i="9"/>
  <c r="O69" i="9"/>
  <c r="D69" i="9" l="1"/>
  <c r="D26" i="9"/>
  <c r="D20" i="9"/>
  <c r="D44" i="9"/>
  <c r="D61" i="9"/>
  <c r="D67" i="9"/>
  <c r="D50" i="9"/>
  <c r="O19" i="4" l="1"/>
  <c r="O20" i="4"/>
  <c r="H19" i="4"/>
  <c r="H20" i="4"/>
  <c r="H68" i="4"/>
  <c r="F70" i="4"/>
  <c r="L7" i="5" s="1"/>
  <c r="J19" i="10" s="1"/>
  <c r="G70" i="4"/>
  <c r="L8" i="5" s="1"/>
  <c r="J20" i="10" s="1"/>
  <c r="E70" i="4"/>
  <c r="L6" i="5" s="1"/>
  <c r="J18" i="10" s="1"/>
  <c r="I70" i="4"/>
  <c r="J70" i="4"/>
  <c r="K70" i="4"/>
  <c r="L70" i="4"/>
  <c r="I64" i="4"/>
  <c r="J64" i="4"/>
  <c r="K64" i="4"/>
  <c r="L64" i="4"/>
  <c r="F64" i="4"/>
  <c r="K7" i="5" s="1"/>
  <c r="E64" i="4"/>
  <c r="K6" i="5" s="1"/>
  <c r="I18" i="10" s="1"/>
  <c r="G9" i="7"/>
  <c r="F9" i="7"/>
  <c r="E9" i="7"/>
  <c r="H8" i="7"/>
  <c r="H11" i="10" s="1"/>
  <c r="H7" i="7"/>
  <c r="H10" i="10" s="1"/>
  <c r="H6" i="7"/>
  <c r="H9" i="10" s="1"/>
  <c r="M7" i="5" l="1"/>
  <c r="K19" i="10" s="1"/>
  <c r="I19" i="10"/>
  <c r="M6" i="5"/>
  <c r="K18" i="10" s="1"/>
  <c r="E71" i="4"/>
  <c r="L71" i="4"/>
  <c r="J71" i="4"/>
  <c r="I71" i="4"/>
  <c r="F71" i="4"/>
  <c r="K71" i="4"/>
  <c r="H9" i="7"/>
  <c r="T6" i="5" l="1"/>
  <c r="F27" i="10" s="1"/>
  <c r="T7" i="5"/>
  <c r="F28" i="10" s="1"/>
  <c r="U7" i="5"/>
  <c r="G28" i="10" s="1"/>
  <c r="U6" i="5"/>
  <c r="G27" i="10" s="1"/>
  <c r="H32" i="4" l="1"/>
  <c r="O59" i="4"/>
  <c r="O60" i="4"/>
  <c r="O61" i="4"/>
  <c r="O62" i="4"/>
  <c r="O63" i="4"/>
  <c r="O65" i="4"/>
  <c r="O66" i="4"/>
  <c r="O67" i="4"/>
  <c r="O68" i="4"/>
  <c r="O69" i="4"/>
  <c r="O42" i="4"/>
  <c r="O43" i="4"/>
  <c r="O45" i="4"/>
  <c r="O48" i="4"/>
  <c r="O49" i="4"/>
  <c r="O50" i="4"/>
  <c r="O51" i="4"/>
  <c r="O52" i="4"/>
  <c r="O55" i="4"/>
  <c r="O56" i="4"/>
  <c r="O57" i="4"/>
  <c r="O58" i="4"/>
  <c r="O30" i="4"/>
  <c r="O31" i="4"/>
  <c r="O32" i="4"/>
  <c r="O33" i="4"/>
  <c r="O34" i="4"/>
  <c r="O35" i="4"/>
  <c r="O36" i="4"/>
  <c r="O37" i="4"/>
  <c r="O38" i="4"/>
  <c r="O39" i="4"/>
  <c r="O40" i="4"/>
  <c r="O41" i="4"/>
  <c r="O23" i="4"/>
  <c r="O24" i="4"/>
  <c r="O25" i="4"/>
  <c r="O26" i="4"/>
  <c r="O27" i="4"/>
  <c r="O8" i="4"/>
  <c r="O9" i="4"/>
  <c r="O10" i="4"/>
  <c r="O11" i="4"/>
  <c r="O12" i="4"/>
  <c r="O13" i="4"/>
  <c r="O14" i="4"/>
  <c r="O15" i="4"/>
  <c r="O16" i="4"/>
  <c r="O17" i="4"/>
  <c r="O18" i="4"/>
  <c r="O7" i="4"/>
  <c r="M70" i="4"/>
  <c r="N70" i="4"/>
  <c r="C70" i="4"/>
  <c r="H69" i="4"/>
  <c r="H67" i="4"/>
  <c r="H66" i="4"/>
  <c r="H65" i="4"/>
  <c r="N64" i="4"/>
  <c r="M64" i="4"/>
  <c r="G64" i="4"/>
  <c r="K8" i="5" s="1"/>
  <c r="C64" i="4"/>
  <c r="N53" i="4"/>
  <c r="M53" i="4"/>
  <c r="L53" i="4"/>
  <c r="K53" i="4"/>
  <c r="J53" i="4"/>
  <c r="I53" i="4"/>
  <c r="G53" i="4"/>
  <c r="I8" i="5" s="1"/>
  <c r="G20" i="10" s="1"/>
  <c r="F53" i="4"/>
  <c r="I7" i="5" s="1"/>
  <c r="G19" i="10" s="1"/>
  <c r="E53" i="4"/>
  <c r="I6" i="5" s="1"/>
  <c r="G18" i="10" s="1"/>
  <c r="C53" i="4"/>
  <c r="H52" i="4"/>
  <c r="H51" i="4"/>
  <c r="H50" i="4"/>
  <c r="H49" i="4"/>
  <c r="H48" i="4"/>
  <c r="H8" i="5"/>
  <c r="F20" i="10" s="1"/>
  <c r="H7" i="5"/>
  <c r="F19" i="10" s="1"/>
  <c r="H6" i="5"/>
  <c r="F18" i="10" s="1"/>
  <c r="H45" i="4"/>
  <c r="H43" i="4"/>
  <c r="H42" i="4"/>
  <c r="H41" i="4"/>
  <c r="H40" i="4"/>
  <c r="H39" i="4"/>
  <c r="H38" i="4"/>
  <c r="H37" i="4"/>
  <c r="H36" i="4"/>
  <c r="H35" i="4"/>
  <c r="H34" i="4"/>
  <c r="H33" i="4"/>
  <c r="H31" i="4"/>
  <c r="H30" i="4"/>
  <c r="N28" i="4"/>
  <c r="M28" i="4"/>
  <c r="L28" i="4"/>
  <c r="K28" i="4"/>
  <c r="J28" i="4"/>
  <c r="I28" i="4"/>
  <c r="G28" i="4"/>
  <c r="F8" i="5" s="1"/>
  <c r="D20" i="10" s="1"/>
  <c r="F28" i="4"/>
  <c r="F7" i="5" s="1"/>
  <c r="D19" i="10" s="1"/>
  <c r="E28" i="4"/>
  <c r="F6" i="5" s="1"/>
  <c r="D18" i="10" s="1"/>
  <c r="C28" i="4"/>
  <c r="H27" i="4"/>
  <c r="H26" i="4"/>
  <c r="H25" i="4"/>
  <c r="H24" i="4"/>
  <c r="H23" i="4"/>
  <c r="E8" i="5"/>
  <c r="C20" i="10" s="1"/>
  <c r="E7" i="5"/>
  <c r="C19" i="10" s="1"/>
  <c r="E6" i="5"/>
  <c r="C18" i="10" s="1"/>
  <c r="H18" i="4"/>
  <c r="H17" i="4"/>
  <c r="H16" i="4"/>
  <c r="H15" i="4"/>
  <c r="H14" i="4"/>
  <c r="H13" i="4"/>
  <c r="H12" i="4"/>
  <c r="H11" i="4"/>
  <c r="H10" i="4"/>
  <c r="H9" i="4"/>
  <c r="H8" i="4"/>
  <c r="H7" i="4"/>
  <c r="M71" i="4" l="1"/>
  <c r="H22" i="4"/>
  <c r="M8" i="5"/>
  <c r="K20" i="10" s="1"/>
  <c r="I20" i="10"/>
  <c r="H47" i="4"/>
  <c r="N71" i="4"/>
  <c r="L54" i="4"/>
  <c r="J6" i="5"/>
  <c r="H18" i="10" s="1"/>
  <c r="L29" i="4"/>
  <c r="E29" i="4"/>
  <c r="O53" i="4"/>
  <c r="O28" i="4"/>
  <c r="N29" i="4"/>
  <c r="J29" i="4"/>
  <c r="E54" i="4"/>
  <c r="N54" i="4"/>
  <c r="I29" i="4"/>
  <c r="J54" i="4"/>
  <c r="K54" i="4"/>
  <c r="G54" i="4"/>
  <c r="I54" i="4"/>
  <c r="O22" i="4"/>
  <c r="G6" i="5"/>
  <c r="E18" i="10" s="1"/>
  <c r="O70" i="4"/>
  <c r="O64" i="4"/>
  <c r="H70" i="4"/>
  <c r="G8" i="5"/>
  <c r="E20" i="10" s="1"/>
  <c r="J7" i="5"/>
  <c r="H19" i="10" s="1"/>
  <c r="G7" i="5"/>
  <c r="E19" i="10" s="1"/>
  <c r="J8" i="5"/>
  <c r="H20" i="10" s="1"/>
  <c r="G29" i="4"/>
  <c r="G71" i="4"/>
  <c r="C29" i="4"/>
  <c r="M29" i="4"/>
  <c r="C54" i="4"/>
  <c r="M54" i="4"/>
  <c r="F29" i="4"/>
  <c r="H28" i="4"/>
  <c r="F54" i="4"/>
  <c r="H53" i="4"/>
  <c r="H64" i="4"/>
  <c r="C71" i="4"/>
  <c r="K29" i="4"/>
  <c r="L72" i="4" l="1"/>
  <c r="H54" i="4"/>
  <c r="H9" i="5" s="1"/>
  <c r="N6" i="5"/>
  <c r="L18" i="10" s="1"/>
  <c r="N7" i="5"/>
  <c r="L19" i="10" s="1"/>
  <c r="N8" i="5"/>
  <c r="L20" i="10" s="1"/>
  <c r="S7" i="5"/>
  <c r="E28" i="10" s="1"/>
  <c r="R7" i="5"/>
  <c r="D28" i="10" s="1"/>
  <c r="E72" i="4"/>
  <c r="Q6" i="5"/>
  <c r="C27" i="10" s="1"/>
  <c r="Q8" i="5"/>
  <c r="C29" i="10" s="1"/>
  <c r="G72" i="4"/>
  <c r="R8" i="5"/>
  <c r="D29" i="10" s="1"/>
  <c r="S6" i="5"/>
  <c r="E27" i="10" s="1"/>
  <c r="P8" i="5"/>
  <c r="B29" i="10" s="1"/>
  <c r="S8" i="5"/>
  <c r="E29" i="10" s="1"/>
  <c r="U8" i="5"/>
  <c r="G29" i="10" s="1"/>
  <c r="R6" i="5"/>
  <c r="D27" i="10" s="1"/>
  <c r="O54" i="4"/>
  <c r="P6" i="5"/>
  <c r="B27" i="10" s="1"/>
  <c r="I72" i="4"/>
  <c r="O29" i="4"/>
  <c r="J72" i="4"/>
  <c r="P7" i="5"/>
  <c r="B28" i="10" s="1"/>
  <c r="K72" i="4"/>
  <c r="F72" i="4"/>
  <c r="T8" i="5"/>
  <c r="F29" i="10" s="1"/>
  <c r="Q7" i="5"/>
  <c r="C28" i="10" s="1"/>
  <c r="M72" i="4"/>
  <c r="O71" i="4"/>
  <c r="N72" i="4"/>
  <c r="H71" i="4"/>
  <c r="K9" i="5" s="1"/>
  <c r="C72" i="4"/>
  <c r="D21" i="4" s="1"/>
  <c r="H29" i="4"/>
  <c r="E9" i="5" s="1"/>
  <c r="D46" i="4" l="1"/>
  <c r="D62" i="4"/>
  <c r="D52" i="4"/>
  <c r="D41" i="4"/>
  <c r="D33" i="4"/>
  <c r="D25" i="4"/>
  <c r="D16" i="4"/>
  <c r="D7" i="4"/>
  <c r="D49" i="4"/>
  <c r="D31" i="4"/>
  <c r="D14" i="4"/>
  <c r="D59" i="4"/>
  <c r="D50" i="4"/>
  <c r="D38" i="4"/>
  <c r="D61" i="4"/>
  <c r="D51" i="4"/>
  <c r="D40" i="4"/>
  <c r="D32" i="4"/>
  <c r="D24" i="4"/>
  <c r="D15" i="4"/>
  <c r="D9" i="4"/>
  <c r="D60" i="4"/>
  <c r="D39" i="4"/>
  <c r="D23" i="4"/>
  <c r="D69" i="4"/>
  <c r="D30" i="4"/>
  <c r="D13" i="4"/>
  <c r="D68" i="4"/>
  <c r="D45" i="4"/>
  <c r="D58" i="4"/>
  <c r="D48" i="4"/>
  <c r="D37" i="4"/>
  <c r="D20" i="4"/>
  <c r="D12" i="4"/>
  <c r="D67" i="4"/>
  <c r="D18" i="4"/>
  <c r="D55" i="4"/>
  <c r="D34" i="4"/>
  <c r="D17" i="4"/>
  <c r="D8" i="4"/>
  <c r="D54" i="4"/>
  <c r="D57" i="4"/>
  <c r="D44" i="4"/>
  <c r="D36" i="4"/>
  <c r="D29" i="4"/>
  <c r="D19" i="4"/>
  <c r="D11" i="4"/>
  <c r="D66" i="4"/>
  <c r="D56" i="4"/>
  <c r="D43" i="4"/>
  <c r="D35" i="4"/>
  <c r="D27" i="4"/>
  <c r="D10" i="4"/>
  <c r="D65" i="4"/>
  <c r="D63" i="4"/>
  <c r="D42" i="4"/>
  <c r="D26" i="4"/>
  <c r="D71" i="4"/>
  <c r="W7" i="5"/>
  <c r="I28" i="10" s="1"/>
  <c r="V7" i="5"/>
  <c r="H28" i="10" s="1"/>
  <c r="W6" i="5"/>
  <c r="I27" i="10" s="1"/>
  <c r="V6" i="5"/>
  <c r="H27" i="10" s="1"/>
  <c r="V8" i="5"/>
  <c r="H29" i="10" s="1"/>
  <c r="W8" i="5"/>
  <c r="I29" i="10" s="1"/>
  <c r="O72" i="4"/>
  <c r="H72" i="4"/>
  <c r="D22" i="4" l="1"/>
  <c r="D47" i="4"/>
  <c r="D72" i="4"/>
  <c r="D64" i="4"/>
  <c r="D28" i="4"/>
  <c r="N9" i="5"/>
  <c r="D70" i="4"/>
  <c r="D53" i="4"/>
  <c r="O6" i="5" l="1"/>
  <c r="M18" i="10" s="1"/>
  <c r="O8" i="5"/>
  <c r="M20" i="10" s="1"/>
  <c r="O7" i="5"/>
  <c r="M19" i="10" s="1"/>
  <c r="O9" i="5" l="1"/>
</calcChain>
</file>

<file path=xl/sharedStrings.xml><?xml version="1.0" encoding="utf-8"?>
<sst xmlns="http://schemas.openxmlformats.org/spreadsheetml/2006/main" count="731" uniqueCount="494">
  <si>
    <t>Expenditure Profile Guidance</t>
  </si>
  <si>
    <t>Overarching Guidance:</t>
  </si>
  <si>
    <t xml:space="preserve">Within Tables A &amp; B, only populate cells that are not shaded grey.  Boxes shaded grey will be locked and will autopopulate where necessary.  Please cross reference these autopopulated numbers with other tables or cells as requested below to ensure accuracy of numbers presented.  </t>
  </si>
  <si>
    <r>
      <rPr>
        <i/>
        <sz val="11"/>
        <rFont val="Arial"/>
        <family val="2"/>
      </rPr>
      <t>Please read the</t>
    </r>
    <r>
      <rPr>
        <i/>
        <sz val="11"/>
        <color theme="1"/>
        <rFont val="Arial"/>
        <family val="2"/>
      </rPr>
      <t xml:space="preserve"> explanation boxes shaded yellow for each table of this document.</t>
    </r>
  </si>
  <si>
    <t xml:space="preserve">An example of a completed Table B - Expenditure Profile, has been provided in the Tab titled "Example of Expenditure Profile" for your reference.  </t>
  </si>
  <si>
    <t>We acknowledge that you will be able to use up to 4% of your allocation to undertake necessary Fund administration, such as project assessment, contracting, monitoring and evaluation and ongoing stakeholder engagement. Please do not make any deduction for this in completing this spreadsheet.</t>
  </si>
  <si>
    <t>Table A:</t>
  </si>
  <si>
    <r>
      <t>Insert your annual UKSPF allocation in cells C6 to E6.  The allocation per year must match the total allocation set out in</t>
    </r>
    <r>
      <rPr>
        <i/>
        <sz val="11"/>
        <rFont val="Arial"/>
        <family val="2"/>
      </rPr>
      <t xml:space="preserve"> Table E.</t>
    </r>
  </si>
  <si>
    <t>Table B:</t>
  </si>
  <si>
    <t xml:space="preserve">All investment priorities and interventions for UKSPF are listed within columns A &amp; B.  Please provide detail of any bespoke interventions in the relevant cells in column B under each investment priority. Please delete the 'Insert Bespoke Intervention' text in column B where you wish to insert a bespoke intervention and provide a short description in column B along with the information required in cells C to P per the guidance below. If your investment plan does not include any bespoke interventions, then please leave the cells as they are. </t>
  </si>
  <si>
    <r>
      <t>Column C should be populated with your planned UKSPF funding allotted to each intervention.  We do not require this detail on a project by project basis. Where projects span more than one intervention please provide an approximate split across the relevant interventions.  If you have not selected a particular intervention, then the columns should be left blank. The</t>
    </r>
    <r>
      <rPr>
        <i/>
        <sz val="11"/>
        <rFont val="Arial"/>
        <family val="2"/>
      </rPr>
      <t xml:space="preserve"> total in cell C72 should match the total in cell F6 in Table A, if there is an error, cell C72 will flag red.</t>
    </r>
  </si>
  <si>
    <t>We require you to submit the planned yearly breakdown of expenditure across Financial Years 2022/23, 2023/24 &amp; 2024/25 for each intervention you have selected. Totals for each investment priority in cells H29 &amp; O29 should match cell C29. Similarly, H54 &amp; O54 should match C54 and H71 &amp; O71 should match C71. Annual totals by investment priority will autopopulate Table C. H71 should match the total in cell F6 in Table A, if there is an error, cell H72 will flag red.</t>
  </si>
  <si>
    <t>Enter the capital and revenue spend amounts (£) for each intervention by each financial year in columns I to O.  Any required minimum capital expenditure stated within the Prospectus will need to be demonstrated within these columns. The total figures shown by intervention and each financial year will autopopulate in Table C.  To help you plan and calculate your capital and revenue amounts, below is the annual, minimum % of capital delivery required:</t>
  </si>
  <si>
    <t>2022/23 - 10% minimum Capital Delivery</t>
  </si>
  <si>
    <t>2023/24 - 13% minimum Capital delivery</t>
  </si>
  <si>
    <t>2024/25 - 20% minimum Capital delivery</t>
  </si>
  <si>
    <t xml:space="preserve">The orange cells relating to the People &amp; Skills investment priority are for completion where local authorities have decided to fund targeted people and skills provision in 2022-23 and 2023-24 where this is a continuing priority for 2024-25 and may be at significant risk of ending due to the tail off of EU funds. This flexibility may only be used where provision is currently delivered by voluntary and community organisations, having regard for the focus of the Fund and available funding. </t>
  </si>
  <si>
    <t xml:space="preserve">Based on a review at the end of year 1 (FY 22-23), DLUHC will engage with lead local authorities on expenditure profiles for FY 23-24 &amp; FY 24-25 as programmes will develop and the profiles set out in Table B may need to be adapted as delivery develops. </t>
  </si>
  <si>
    <t>Table C:</t>
  </si>
  <si>
    <r>
      <t>If the required minimum capital % is not met, cells</t>
    </r>
    <r>
      <rPr>
        <i/>
        <sz val="11"/>
        <color rgb="FFFF0000"/>
        <rFont val="Arial"/>
        <family val="2"/>
      </rPr>
      <t xml:space="preserve"> </t>
    </r>
    <r>
      <rPr>
        <i/>
        <sz val="11"/>
        <rFont val="Arial"/>
        <family val="2"/>
      </rPr>
      <t>V6 - V8</t>
    </r>
    <r>
      <rPr>
        <i/>
        <sz val="11"/>
        <color theme="1"/>
        <rFont val="Arial"/>
        <family val="2"/>
      </rPr>
      <t xml:space="preserve"> will flag red. If this happens, please amend the allocations in Table B to ensure the minimum</t>
    </r>
    <r>
      <rPr>
        <i/>
        <sz val="11"/>
        <rFont val="Arial"/>
        <family val="2"/>
      </rPr>
      <t xml:space="preserve"> annual</t>
    </r>
    <r>
      <rPr>
        <i/>
        <sz val="11"/>
        <color theme="1"/>
        <rFont val="Arial"/>
        <family val="2"/>
      </rPr>
      <t xml:space="preserve"> capital spend is met.</t>
    </r>
  </si>
  <si>
    <t xml:space="preserve">Table C is for DLUHC internal use only and will prepopulate to give us an overview of the information you have provided.  Please use this to cross reference the figures you have provided correctly match relevant cells in Tables A and B before submitting.  </t>
  </si>
  <si>
    <t>Table D:</t>
  </si>
  <si>
    <t>The detail you provide in this table is for information purposes only at this stage.</t>
  </si>
  <si>
    <t>Table E:</t>
  </si>
  <si>
    <t>Table E contains a detailed breakdown of the allocations per year to Unitary Authorities, Lower/Upper tier authorities and MCAs and the GLA.</t>
  </si>
  <si>
    <t>Example Only</t>
  </si>
  <si>
    <t>Expenditure Profile</t>
  </si>
  <si>
    <t>UKSPF Allocation Annual Expenditure</t>
  </si>
  <si>
    <t>UKSPF Allocation Capital/Revenue Split (£)</t>
  </si>
  <si>
    <t>Investment Priority</t>
  </si>
  <si>
    <t>Intervention</t>
  </si>
  <si>
    <t xml:space="preserve">UKSPF Allocation </t>
  </si>
  <si>
    <t>% of Total UKSPF Allocation</t>
  </si>
  <si>
    <t>2022-23</t>
  </si>
  <si>
    <t>2023-24</t>
  </si>
  <si>
    <t>2024-25</t>
  </si>
  <si>
    <t>Annual Expenditure Totals</t>
  </si>
  <si>
    <t>Capital 22/23</t>
  </si>
  <si>
    <t>Revenue 22/23</t>
  </si>
  <si>
    <t>Capital 23/24</t>
  </si>
  <si>
    <t>Revenue 23/24</t>
  </si>
  <si>
    <t>Capital 24/25</t>
  </si>
  <si>
    <t>Revenue 24/25</t>
  </si>
  <si>
    <t>Capital/Revenue Totals</t>
  </si>
  <si>
    <t>Supporting comments relating to expenditure</t>
  </si>
  <si>
    <t>Communities &amp; Place</t>
  </si>
  <si>
    <t>Improvements to town centres &amp; high streets</t>
  </si>
  <si>
    <t>Community &amp; neighbourhood infrastructure projects</t>
  </si>
  <si>
    <t>Creation of and improvements to local green spaces</t>
  </si>
  <si>
    <t>Existing cultural, historic &amp; heritage institutions offer</t>
  </si>
  <si>
    <t>Built &amp; landscaped environment to "design out crime"</t>
  </si>
  <si>
    <t>Local arts, cultural, heritage &amp; creative activities</t>
  </si>
  <si>
    <t>Active travel enhancements</t>
  </si>
  <si>
    <t>Campaigns to encourage visits and exploring of local area</t>
  </si>
  <si>
    <t>Impactful volunteering and/or social action projects</t>
  </si>
  <si>
    <t>Local sports facilities, tournaments, teams &amp; leagues</t>
  </si>
  <si>
    <t>Capacity building &amp; infrastructure support local groups</t>
  </si>
  <si>
    <t>Community engagement schemes, local regeneration</t>
  </si>
  <si>
    <t>Community measures to reduce the cost of living</t>
  </si>
  <si>
    <t>Relevant feasibility studies</t>
  </si>
  <si>
    <t xml:space="preserve">Total for 'On-menu' Interventions </t>
  </si>
  <si>
    <t>Example project</t>
  </si>
  <si>
    <t xml:space="preserve">Insert Bespoke Intervention </t>
  </si>
  <si>
    <t>C&amp;P Bespoke Interventions Total</t>
  </si>
  <si>
    <t xml:space="preserve">Communities &amp; Place Interventions Total </t>
  </si>
  <si>
    <t>Local Businesses</t>
  </si>
  <si>
    <t>Open markets &amp; town centre retail &amp; service sector</t>
  </si>
  <si>
    <t xml:space="preserve">Development &amp; promotion of visitor economy </t>
  </si>
  <si>
    <t>Supporting Made Smarter Adoption</t>
  </si>
  <si>
    <t>Investment in research &amp; development at the local level</t>
  </si>
  <si>
    <t>R&amp;D grants supporting innovative product &amp; service development</t>
  </si>
  <si>
    <t>Development of innovation infrastructure at a local level</t>
  </si>
  <si>
    <t>Enterprise infrastructure &amp; employment / innovation sites</t>
  </si>
  <si>
    <t>Strengthening local entrepreneurial ecosystems</t>
  </si>
  <si>
    <t>Training hubs, business support offers, incubators</t>
  </si>
  <si>
    <t>Bid for &amp; host international business events &amp; conferences</t>
  </si>
  <si>
    <t>Growing the local social economy</t>
  </si>
  <si>
    <t xml:space="preserve">Develop angel investor networks </t>
  </si>
  <si>
    <t>Export grants to grow overseas trading etc</t>
  </si>
  <si>
    <t>Supporting decarbonisation whilst growing local economy</t>
  </si>
  <si>
    <t>Business support to drive employment growth</t>
  </si>
  <si>
    <t>Support relevant feasibility studies</t>
  </si>
  <si>
    <t>LB Bespoke Interventions Total</t>
  </si>
  <si>
    <t>Local Business Interventions Total</t>
  </si>
  <si>
    <t>People &amp; Skills</t>
  </si>
  <si>
    <t>Employment support for economically inactive people</t>
  </si>
  <si>
    <t>Courses including basic, life &amp; career skills</t>
  </si>
  <si>
    <t>Enrichment &amp; volunteering activities</t>
  </si>
  <si>
    <t>Increase levels of digital inclusion, essential digital skills</t>
  </si>
  <si>
    <t>Tailored support for the employed to access courses</t>
  </si>
  <si>
    <t>Local areas to fund local skills needs</t>
  </si>
  <si>
    <t>Green skills courses</t>
  </si>
  <si>
    <t>Retraining support - high carbon sectors</t>
  </si>
  <si>
    <t>Local digital skills partnerships</t>
  </si>
  <si>
    <t>P&amp;S Bespoke Interventions Total</t>
  </si>
  <si>
    <t>People &amp; Skills Intervention Total</t>
  </si>
  <si>
    <t xml:space="preserve">Allocation Totals </t>
  </si>
  <si>
    <t>Please complete the funding profile for the three years. The funding profile total should correspond with your expenditure profile (Table B) totals.</t>
  </si>
  <si>
    <t xml:space="preserve">Funding Profile: </t>
  </si>
  <si>
    <t>Funding Sources</t>
  </si>
  <si>
    <t>Total</t>
  </si>
  <si>
    <t>UKSPF Allocation</t>
  </si>
  <si>
    <r>
      <t>The table below</t>
    </r>
    <r>
      <rPr>
        <b/>
        <sz val="16"/>
        <color theme="1"/>
        <rFont val="Arial"/>
        <family val="2"/>
      </rPr>
      <t xml:space="preserve"> </t>
    </r>
    <r>
      <rPr>
        <sz val="16"/>
        <color theme="1"/>
        <rFont val="Arial"/>
        <family val="2"/>
      </rPr>
      <t xml:space="preserve">should be completed by intervention. Enter the amount of the UKSPF allocation you are assigning to each intervention in column C then provide an annual expenditure profile within columns E to G for </t>
    </r>
    <r>
      <rPr>
        <sz val="16"/>
        <rFont val="Arial"/>
        <family val="2"/>
      </rPr>
      <t>each Financial Year</t>
    </r>
    <r>
      <rPr>
        <sz val="16"/>
        <color theme="1"/>
        <rFont val="Arial"/>
        <family val="2"/>
      </rPr>
      <t xml:space="preserve">. Capital and revenue amounts (£) should be entered for each intervention by financial year in columns I to N  (please see minimum capital % for each financial year in the guidance to support your calculations). Interventions must be completed by March 2025 as detailed in Section 7 of the Prospectus. The orange cells relating to the People &amp; Skills investment priority are for completion where local authorities have decided to fund targeted people and skills provision in 2022-23 and 2023-24 where this is a continuing priority for 2024-25 and may be at significant risk of ending due to the tail off of EU funds. This flexibility may only be used where provision is currently delivered by voluntary and community organisations, having regard for the focus of the Fund and available funding. </t>
    </r>
  </si>
  <si>
    <t>ID</t>
  </si>
  <si>
    <t>E1: Improvements to town centres &amp; high streets</t>
  </si>
  <si>
    <t>C&amp;P 1</t>
  </si>
  <si>
    <t>E2: Community &amp; neighbourhood infrastructure projects</t>
  </si>
  <si>
    <t>C&amp;P 2</t>
  </si>
  <si>
    <t>E3: Creation of and improvements to local green spaces</t>
  </si>
  <si>
    <t>C&amp;P 3</t>
  </si>
  <si>
    <t>E4: Enhancing existing cultural, historic &amp; heritage institutions offer</t>
  </si>
  <si>
    <t>C&amp;P 4</t>
  </si>
  <si>
    <t>E5: Built &amp; landscaped environment to 'design out crime'</t>
  </si>
  <si>
    <t>C&amp;P 5</t>
  </si>
  <si>
    <t>E6: Local arts, cultural, heritage &amp; creative activities</t>
  </si>
  <si>
    <t>C&amp;P 6</t>
  </si>
  <si>
    <t>E7: Support for active travel enhancements in local area</t>
  </si>
  <si>
    <t>C&amp;P 7</t>
  </si>
  <si>
    <t>E8: Campaigns to encourage visits and exploring of local area</t>
  </si>
  <si>
    <t>C&amp;P 8</t>
  </si>
  <si>
    <t>E9: Impactful volunteering and/or social action projects</t>
  </si>
  <si>
    <t>C&amp;P 9</t>
  </si>
  <si>
    <t>E10: Local sports facilities, tournaments, teams &amp; leagues</t>
  </si>
  <si>
    <t>C&amp;P 10</t>
  </si>
  <si>
    <t>E11: Capacity building &amp; infrastructure support local groups</t>
  </si>
  <si>
    <t>C&amp;P 11</t>
  </si>
  <si>
    <t>E12: Community engagement schemes, local regeneration</t>
  </si>
  <si>
    <t>C&amp;P 12</t>
  </si>
  <si>
    <t>E13: Community measures to reduce the cost of living</t>
  </si>
  <si>
    <t>C&amp;P 13</t>
  </si>
  <si>
    <t>E14: Relevant feasibility studies</t>
  </si>
  <si>
    <t>C&amp;P 14</t>
  </si>
  <si>
    <t>E15: Digital connectivity for local community facilities</t>
  </si>
  <si>
    <t>C&amp;P 15</t>
  </si>
  <si>
    <t>C&amp;P 16</t>
  </si>
  <si>
    <t>C&amp;P 17</t>
  </si>
  <si>
    <t>C&amp;P 18</t>
  </si>
  <si>
    <t>C&amp;P 19</t>
  </si>
  <si>
    <t>C&amp;P 20</t>
  </si>
  <si>
    <t>C&amp;P 21</t>
  </si>
  <si>
    <t>C&amp;P 22</t>
  </si>
  <si>
    <t>C&amp;P 23</t>
  </si>
  <si>
    <t>Local Business</t>
  </si>
  <si>
    <t>E16: Open markets &amp; town centre retail &amp; service sector</t>
  </si>
  <si>
    <t>LB 1</t>
  </si>
  <si>
    <t xml:space="preserve">E17: Development &amp; promotion of visitor economy </t>
  </si>
  <si>
    <t>LB 2</t>
  </si>
  <si>
    <t>E18: Supporting Made Smarter Adoption</t>
  </si>
  <si>
    <t>LB 3</t>
  </si>
  <si>
    <t>E19: Investment in research &amp; development at the local level</t>
  </si>
  <si>
    <t>LB 4</t>
  </si>
  <si>
    <t>E20: R&amp;D grants supporting innovative product &amp; service development</t>
  </si>
  <si>
    <t>LB 5</t>
  </si>
  <si>
    <t>E21: Development of innovation infrastructure at a local level</t>
  </si>
  <si>
    <t>LB 6</t>
  </si>
  <si>
    <t>E22: Enterprise infrastructure &amp; employment / innovation sites</t>
  </si>
  <si>
    <t>LB 7</t>
  </si>
  <si>
    <t>E23: Strengthening local entrepreneurial ecosystems</t>
  </si>
  <si>
    <t>LB 8</t>
  </si>
  <si>
    <t>E24: Training hubs, business support offers, incubators &amp; accelerators</t>
  </si>
  <si>
    <t>LB 9</t>
  </si>
  <si>
    <t>E25: Bid for &amp; host international business events &amp; conferences</t>
  </si>
  <si>
    <t>LB 10</t>
  </si>
  <si>
    <t>E26: Growing the local social economy</t>
  </si>
  <si>
    <t>LB 11</t>
  </si>
  <si>
    <t xml:space="preserve">E27: Develop angel investor networks </t>
  </si>
  <si>
    <t>LB 12</t>
  </si>
  <si>
    <t>E28: Export grants to grow overseas trading etc.</t>
  </si>
  <si>
    <t>LB 13</t>
  </si>
  <si>
    <t>E29: Supporting decarbonisation &amp; improvemening natural environment</t>
  </si>
  <si>
    <t>LB 14</t>
  </si>
  <si>
    <t>E30: Business support measures to drive employment growth</t>
  </si>
  <si>
    <t>LB 15</t>
  </si>
  <si>
    <t>E31: Support relevant feasibility studies</t>
  </si>
  <si>
    <t>LB 16</t>
  </si>
  <si>
    <t>E32: Investment to protect from natural hazards, flooding and coastal erosion</t>
  </si>
  <si>
    <t>LB 17</t>
  </si>
  <si>
    <t>LB 18</t>
  </si>
  <si>
    <t>LB 19</t>
  </si>
  <si>
    <t>LB 20</t>
  </si>
  <si>
    <t>LB 21</t>
  </si>
  <si>
    <t>LB 22</t>
  </si>
  <si>
    <t>LB 23</t>
  </si>
  <si>
    <t>LB 24</t>
  </si>
  <si>
    <t>LB 25</t>
  </si>
  <si>
    <t>E33: Employment support for economically inactive people</t>
  </si>
  <si>
    <t>P&amp;S 1</t>
  </si>
  <si>
    <t>E34: Courses including basic, life &amp; career skills</t>
  </si>
  <si>
    <t>P&amp;S 2</t>
  </si>
  <si>
    <t>E35: Enrichment &amp; volunteering activities</t>
  </si>
  <si>
    <t>P&amp;S 3</t>
  </si>
  <si>
    <t>E36: Increase levels of digital inclusion, essential digital skills</t>
  </si>
  <si>
    <t>P&amp;S 4</t>
  </si>
  <si>
    <t>E37: Tailored support for the employed to access courses</t>
  </si>
  <si>
    <t>P&amp;S 5</t>
  </si>
  <si>
    <t>E38: Local areas to fund local skills needs</t>
  </si>
  <si>
    <t>P&amp;S 6</t>
  </si>
  <si>
    <t>E39: Green skills courses</t>
  </si>
  <si>
    <t>P&amp;S 7</t>
  </si>
  <si>
    <t>E40: Retraining support for those in high carbon sectors</t>
  </si>
  <si>
    <t>P&amp;S 8</t>
  </si>
  <si>
    <t xml:space="preserve">E41: Funding to support local digital skills </t>
  </si>
  <si>
    <t>P&amp;S 9</t>
  </si>
  <si>
    <t>P&amp;S 10</t>
  </si>
  <si>
    <t>P&amp;S 11</t>
  </si>
  <si>
    <t>P&amp;S 12</t>
  </si>
  <si>
    <t>P&amp;S 13</t>
  </si>
  <si>
    <t>P&amp;S 14</t>
  </si>
  <si>
    <t>P&amp;S 15</t>
  </si>
  <si>
    <t>P&amp;S 16</t>
  </si>
  <si>
    <t>P&amp;S 17</t>
  </si>
  <si>
    <t>For Internal Use Only</t>
  </si>
  <si>
    <t>Allocation Summary</t>
  </si>
  <si>
    <t>UKSPF Allocation Total Expenditure by Investment Priority</t>
  </si>
  <si>
    <t>C&amp;P Revenue/Capital</t>
  </si>
  <si>
    <t>LB Revenue/Capital</t>
  </si>
  <si>
    <t>P&amp;S Revenue/Capital</t>
  </si>
  <si>
    <t>Total Revenue/Capital</t>
  </si>
  <si>
    <t>Funding Period:</t>
  </si>
  <si>
    <t>C&amp;P Bespoke</t>
  </si>
  <si>
    <t>C&amp;P Totals</t>
  </si>
  <si>
    <t>LB   Bespoke</t>
  </si>
  <si>
    <t>LB Totals</t>
  </si>
  <si>
    <t>P&amp;S   Bespoke</t>
  </si>
  <si>
    <t>P&amp;S Totals</t>
  </si>
  <si>
    <t>£ Fund Total</t>
  </si>
  <si>
    <t>% Fund Total</t>
  </si>
  <si>
    <t>Cap%</t>
  </si>
  <si>
    <t>Rev%</t>
  </si>
  <si>
    <t>2022/23</t>
  </si>
  <si>
    <t>2023/24</t>
  </si>
  <si>
    <t>2024/25</t>
  </si>
  <si>
    <t xml:space="preserve">                                     Totals:</t>
  </si>
  <si>
    <t xml:space="preserve"> </t>
  </si>
  <si>
    <t>Match funding is not mandated and will not form part of the assessment of your investment plan, however, we will expect you to report on any match funding/leverage secured over the lifetime of the Fund.  If you are in a position to report any now, please complete the table below. If known, please provide details of which investment priority and intervention(s) any match is to be allocated to.</t>
  </si>
  <si>
    <t>Match/Leverage Sources</t>
  </si>
  <si>
    <t xml:space="preserve">Source Name </t>
  </si>
  <si>
    <t xml:space="preserve">Status </t>
  </si>
  <si>
    <t>Additional information</t>
  </si>
  <si>
    <t>Other UK Gov Funding</t>
  </si>
  <si>
    <t>Local Authority Contribution</t>
  </si>
  <si>
    <t xml:space="preserve">Third Party Funder </t>
  </si>
  <si>
    <t xml:space="preserve">Totals: </t>
  </si>
  <si>
    <t>Unitary Authorities</t>
  </si>
  <si>
    <t>22-23</t>
  </si>
  <si>
    <t>23-24</t>
  </si>
  <si>
    <t>24-25</t>
  </si>
  <si>
    <t>SR</t>
  </si>
  <si>
    <t>Lower tier authorities</t>
  </si>
  <si>
    <t>Upper tier LAs</t>
  </si>
  <si>
    <t>Bedford</t>
  </si>
  <si>
    <t>Adur</t>
  </si>
  <si>
    <t>North Yorkshire</t>
  </si>
  <si>
    <t>Blackburn with Darwen</t>
  </si>
  <si>
    <t>Allerdale</t>
  </si>
  <si>
    <t>Somerset</t>
  </si>
  <si>
    <t>Blackpool</t>
  </si>
  <si>
    <t>Amber Valley</t>
  </si>
  <si>
    <t>Bournemouth, Christchurch and Poole</t>
  </si>
  <si>
    <t>Arun</t>
  </si>
  <si>
    <t>Bracknell Forest</t>
  </si>
  <si>
    <t>Ashfield</t>
  </si>
  <si>
    <t>MCAs and GLA</t>
  </si>
  <si>
    <t>Brighton and Hove</t>
  </si>
  <si>
    <t>Ashford</t>
  </si>
  <si>
    <t>Cambridgeshire and Peterborough</t>
  </si>
  <si>
    <t>Buckinghamshire</t>
  </si>
  <si>
    <t>Babergh</t>
  </si>
  <si>
    <t>Greater London Authority</t>
  </si>
  <si>
    <t>Central Bedfordshire</t>
  </si>
  <si>
    <t>Barrow-in-Furness</t>
  </si>
  <si>
    <t>Greater Manchester</t>
  </si>
  <si>
    <t>Cheshire East</t>
  </si>
  <si>
    <t>Basildon</t>
  </si>
  <si>
    <t>Liverpool City Region</t>
  </si>
  <si>
    <t>Cheshire West and Chester</t>
  </si>
  <si>
    <t>Basingstoke and Deane</t>
  </si>
  <si>
    <t>North of Tyne</t>
  </si>
  <si>
    <t>Cornwall and Isles of Scilly</t>
  </si>
  <si>
    <t>Bassetlaw</t>
  </si>
  <si>
    <t>South Yorkshire</t>
  </si>
  <si>
    <t>County Durham</t>
  </si>
  <si>
    <t>Blaby</t>
  </si>
  <si>
    <t>Tees Valley</t>
  </si>
  <si>
    <t>Derby</t>
  </si>
  <si>
    <t>Bolsover</t>
  </si>
  <si>
    <t>West Midlands</t>
  </si>
  <si>
    <t>Dorset</t>
  </si>
  <si>
    <t>Boston</t>
  </si>
  <si>
    <t>West of England</t>
  </si>
  <si>
    <t>East Riding of Yorkshire</t>
  </si>
  <si>
    <t>Braintree</t>
  </si>
  <si>
    <t>West Yorkshire</t>
  </si>
  <si>
    <t>Gateshead</t>
  </si>
  <si>
    <t>Breckland</t>
  </si>
  <si>
    <t>Herefordshire</t>
  </si>
  <si>
    <t>Brentwood</t>
  </si>
  <si>
    <t>Isle of Wight</t>
  </si>
  <si>
    <t>Broadland</t>
  </si>
  <si>
    <t>Kingston upon Hull</t>
  </si>
  <si>
    <t>Bromsgrove</t>
  </si>
  <si>
    <t>Leicester</t>
  </si>
  <si>
    <t>Broxbourne</t>
  </si>
  <si>
    <t>Luton</t>
  </si>
  <si>
    <t>Broxtowe</t>
  </si>
  <si>
    <t>Medway</t>
  </si>
  <si>
    <t>Burnley</t>
  </si>
  <si>
    <t>Milton Keynes</t>
  </si>
  <si>
    <t>Cannock Chase</t>
  </si>
  <si>
    <t>North East Lincolnshire</t>
  </si>
  <si>
    <t>Canterbury</t>
  </si>
  <si>
    <t>North Lincolnshire</t>
  </si>
  <si>
    <t>Carlisle</t>
  </si>
  <si>
    <t>North Northamptonshire</t>
  </si>
  <si>
    <t>Castle Point</t>
  </si>
  <si>
    <t>North Somerset</t>
  </si>
  <si>
    <t>Charnwood</t>
  </si>
  <si>
    <t>Nottingham</t>
  </si>
  <si>
    <t>Chelmsford</t>
  </si>
  <si>
    <t>Plymouth</t>
  </si>
  <si>
    <t>Cheltenham</t>
  </si>
  <si>
    <t>Portsmouth</t>
  </si>
  <si>
    <t>Cherwell</t>
  </si>
  <si>
    <t>Reading</t>
  </si>
  <si>
    <t>Chesterfield</t>
  </si>
  <si>
    <t>Rutland</t>
  </si>
  <si>
    <t>Chichester</t>
  </si>
  <si>
    <t>Shropshire</t>
  </si>
  <si>
    <t>Chorley</t>
  </si>
  <si>
    <t>Slough</t>
  </si>
  <si>
    <t>Colchester</t>
  </si>
  <si>
    <t>South Tyneside</t>
  </si>
  <si>
    <t>Copeland</t>
  </si>
  <si>
    <t>Southampton</t>
  </si>
  <si>
    <t>Cotswold</t>
  </si>
  <si>
    <t>Southend on Sea</t>
  </si>
  <si>
    <t>Crawley</t>
  </si>
  <si>
    <t>Stoke-on-Trent</t>
  </si>
  <si>
    <t>Dacorum</t>
  </si>
  <si>
    <t>Sunderland</t>
  </si>
  <si>
    <t>Dartford</t>
  </si>
  <si>
    <t>Swindon</t>
  </si>
  <si>
    <t>Derbyshire Dales</t>
  </si>
  <si>
    <t>Telford and Wrekin</t>
  </si>
  <si>
    <t>Dover</t>
  </si>
  <si>
    <t>Thurrock</t>
  </si>
  <si>
    <t>East Devon</t>
  </si>
  <si>
    <t>Torbay</t>
  </si>
  <si>
    <t>East Hampshire</t>
  </si>
  <si>
    <t>Warrington</t>
  </si>
  <si>
    <t>East Hertfordshire</t>
  </si>
  <si>
    <t>West Berkshire</t>
  </si>
  <si>
    <t>East Lindsey</t>
  </si>
  <si>
    <t>West Northamptonshire</t>
  </si>
  <si>
    <t>East Staffordshire</t>
  </si>
  <si>
    <t>Wiltshire</t>
  </si>
  <si>
    <t>East Suffolk</t>
  </si>
  <si>
    <t>Windsor and Maidenhead</t>
  </si>
  <si>
    <t>Eastbourne</t>
  </si>
  <si>
    <t>Wokingham</t>
  </si>
  <si>
    <t>Eastleigh</t>
  </si>
  <si>
    <t>York</t>
  </si>
  <si>
    <t>Eden</t>
  </si>
  <si>
    <t>Elmbridge</t>
  </si>
  <si>
    <t>Epping Forest</t>
  </si>
  <si>
    <t>Epsom and Ewell</t>
  </si>
  <si>
    <t>Erewash</t>
  </si>
  <si>
    <t>Exeter</t>
  </si>
  <si>
    <t>Fareham</t>
  </si>
  <si>
    <t>Folkestone and Hythe</t>
  </si>
  <si>
    <t>Forest of Dean</t>
  </si>
  <si>
    <t>Fylde</t>
  </si>
  <si>
    <t>Gedling</t>
  </si>
  <si>
    <t>Gloucester</t>
  </si>
  <si>
    <t>Gosport</t>
  </si>
  <si>
    <t>Gravesham</t>
  </si>
  <si>
    <t>Great Yarmouth</t>
  </si>
  <si>
    <t>Guildford</t>
  </si>
  <si>
    <t>Harborough</t>
  </si>
  <si>
    <t>Harlow</t>
  </si>
  <si>
    <t>Hart</t>
  </si>
  <si>
    <t>Hastings</t>
  </si>
  <si>
    <t>Havant</t>
  </si>
  <si>
    <t>Hertsmere</t>
  </si>
  <si>
    <t>High Peak</t>
  </si>
  <si>
    <t>Hinckley and Bosworth</t>
  </si>
  <si>
    <t>Horsham</t>
  </si>
  <si>
    <t>Hyndburn</t>
  </si>
  <si>
    <t>Ipswich</t>
  </si>
  <si>
    <t>King's Lynn and West Norfolk</t>
  </si>
  <si>
    <t>Lancaster</t>
  </si>
  <si>
    <t>Lewes</t>
  </si>
  <si>
    <t>Lichfield</t>
  </si>
  <si>
    <t>Lincoln</t>
  </si>
  <si>
    <t>Maidstone</t>
  </si>
  <si>
    <t>Maldon</t>
  </si>
  <si>
    <t>Malvern Hills</t>
  </si>
  <si>
    <t>Mansfield</t>
  </si>
  <si>
    <t>Melton</t>
  </si>
  <si>
    <t>Mid Devon</t>
  </si>
  <si>
    <t>Mid Suffolk</t>
  </si>
  <si>
    <t>Mid Sussex</t>
  </si>
  <si>
    <t>Mole Valley</t>
  </si>
  <si>
    <t>New Forest</t>
  </si>
  <si>
    <t>Newark and Sherwood</t>
  </si>
  <si>
    <t>Newcastle-under-Lyme</t>
  </si>
  <si>
    <t>North Devon</t>
  </si>
  <si>
    <t>North East Derbyshire</t>
  </si>
  <si>
    <t>North Hertfordshire</t>
  </si>
  <si>
    <t>North Kesteven</t>
  </si>
  <si>
    <t>North Norfolk</t>
  </si>
  <si>
    <t>North Warwickshire</t>
  </si>
  <si>
    <t>North West Leicestershire</t>
  </si>
  <si>
    <t>Norwich</t>
  </si>
  <si>
    <t>Nuneaton and Bedworth</t>
  </si>
  <si>
    <t>Oadby and Wigston</t>
  </si>
  <si>
    <t>Oxford</t>
  </si>
  <si>
    <t>Pendle</t>
  </si>
  <si>
    <t>Preston</t>
  </si>
  <si>
    <t>Redditch</t>
  </si>
  <si>
    <t>Reigate and Banstead</t>
  </si>
  <si>
    <t>Ribble Valley</t>
  </si>
  <si>
    <t>Rochford</t>
  </si>
  <si>
    <t>Rossendale</t>
  </si>
  <si>
    <t>Rother</t>
  </si>
  <si>
    <t>Rugby</t>
  </si>
  <si>
    <t>Runnymede</t>
  </si>
  <si>
    <t>Rushcliffe</t>
  </si>
  <si>
    <t>Rushmoor</t>
  </si>
  <si>
    <t>Sevenoaks</t>
  </si>
  <si>
    <t>South Derbyshire</t>
  </si>
  <si>
    <t>South Hams</t>
  </si>
  <si>
    <t>South Holland</t>
  </si>
  <si>
    <t>South Kesteven</t>
  </si>
  <si>
    <t>South Lakeland</t>
  </si>
  <si>
    <t>South Norfolk</t>
  </si>
  <si>
    <t>South Oxfordshire</t>
  </si>
  <si>
    <t>South Ribble</t>
  </si>
  <si>
    <t>South Staffordshire</t>
  </si>
  <si>
    <t>Spelthorne</t>
  </si>
  <si>
    <t>St Albans</t>
  </si>
  <si>
    <t>Stafford</t>
  </si>
  <si>
    <t>Staffordshire Moorlands</t>
  </si>
  <si>
    <t>Stevenage</t>
  </si>
  <si>
    <t>Stratford-on-Avon</t>
  </si>
  <si>
    <t>Stroud</t>
  </si>
  <si>
    <t>Surrey Heath</t>
  </si>
  <si>
    <t>Swale</t>
  </si>
  <si>
    <t>Tamworth</t>
  </si>
  <si>
    <t>Tandridge</t>
  </si>
  <si>
    <t>Teignbridge</t>
  </si>
  <si>
    <t>Tendring</t>
  </si>
  <si>
    <t>Test Valley</t>
  </si>
  <si>
    <t>Tewkesbury</t>
  </si>
  <si>
    <t>Thanet</t>
  </si>
  <si>
    <t>Three Rivers</t>
  </si>
  <si>
    <t>Tonbridge and Malling</t>
  </si>
  <si>
    <t>Torridge</t>
  </si>
  <si>
    <t>Tunbridge Wells</t>
  </si>
  <si>
    <t>Uttlesford</t>
  </si>
  <si>
    <t>Vale of White Horse</t>
  </si>
  <si>
    <t>Warwick</t>
  </si>
  <si>
    <t>Watford</t>
  </si>
  <si>
    <t>Waverley</t>
  </si>
  <si>
    <t>Wealden</t>
  </si>
  <si>
    <t>Welwyn Hatfield</t>
  </si>
  <si>
    <t>West Devon</t>
  </si>
  <si>
    <t>West Lancashire</t>
  </si>
  <si>
    <t>West Lindsey</t>
  </si>
  <si>
    <t>West Oxfordshire</t>
  </si>
  <si>
    <t>West Suffolk</t>
  </si>
  <si>
    <t>Winchester</t>
  </si>
  <si>
    <t>Woking</t>
  </si>
  <si>
    <t>Worcester</t>
  </si>
  <si>
    <t>Worthing</t>
  </si>
  <si>
    <t>Wychavon</t>
  </si>
  <si>
    <t>Wyre</t>
  </si>
  <si>
    <t>Wyre Forest</t>
  </si>
  <si>
    <t>Profile Table</t>
  </si>
  <si>
    <t>Table B - Expenditure profile is converted to a table to allow collection of all data. Hidden row 6 contains headers and hidden column q contains unique identifier.</t>
  </si>
  <si>
    <t>Match Table</t>
  </si>
  <si>
    <t>Allocation Table</t>
  </si>
  <si>
    <t>Funding Period</t>
  </si>
  <si>
    <t>Cap/Rev Table</t>
  </si>
  <si>
    <t xml:space="preserve"> C&amp;P Cap%</t>
  </si>
  <si>
    <t>C&amp;P Rev%</t>
  </si>
  <si>
    <t>LB Cap%</t>
  </si>
  <si>
    <t>LB Rev%</t>
  </si>
  <si>
    <t>P&amp;S Cap%</t>
  </si>
  <si>
    <t>P&amp;S Rev%</t>
  </si>
  <si>
    <t>Total Cap%</t>
  </si>
  <si>
    <t>Total Rev%</t>
  </si>
  <si>
    <t>Year</t>
  </si>
  <si>
    <t>NCC are continuing to explore potential opportunities for Match / leverage. Further details can be provided at a later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</si>
</sst>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quot;£&quot;#,##0"/>
    <numFmt numFmtId="165" formatCode="&quot;£&quot;#,##0.0"/>
    <numFmt numFmtId="166" formatCode="&quot;£&quot;#,##0.00"/>
  </numFmts>
  <fonts count="38" x14ac:knownFonts="1">
    <font>
      <sz val="11"/>
      <color theme="1"/>
      <name val="Calibri"/>
      <family val="2"/>
      <scheme val="minor"/>
    </font>
    <font>
      <sz val="11"/>
      <color theme="1"/>
      <name val="Calibri"/>
      <family val="2"/>
      <scheme val="minor"/>
    </font>
    <font>
      <sz val="11"/>
      <color theme="1"/>
      <name val="Arial"/>
      <family val="2"/>
    </font>
    <font>
      <b/>
      <sz val="14"/>
      <color theme="0"/>
      <name val="Arial"/>
      <family val="2"/>
    </font>
    <font>
      <b/>
      <i/>
      <sz val="11"/>
      <color theme="1"/>
      <name val="Arial"/>
      <family val="2"/>
    </font>
    <font>
      <i/>
      <sz val="11"/>
      <color theme="1"/>
      <name val="Arial"/>
      <family val="2"/>
    </font>
    <font>
      <i/>
      <sz val="11"/>
      <color theme="1"/>
      <name val="Calibri"/>
      <family val="2"/>
      <scheme val="minor"/>
    </font>
    <font>
      <i/>
      <sz val="11"/>
      <name val="Arial"/>
      <family val="2"/>
    </font>
    <font>
      <b/>
      <i/>
      <sz val="11"/>
      <color theme="1"/>
      <name val="Calibri"/>
      <family val="2"/>
      <scheme val="minor"/>
    </font>
    <font>
      <sz val="12"/>
      <color theme="1"/>
      <name val="Arial"/>
      <family val="2"/>
    </font>
    <font>
      <b/>
      <sz val="11"/>
      <color theme="1"/>
      <name val="Arial"/>
      <family val="2"/>
    </font>
    <font>
      <b/>
      <sz val="14"/>
      <color theme="1"/>
      <name val="Arial"/>
      <family val="2"/>
    </font>
    <font>
      <b/>
      <sz val="12"/>
      <color theme="1"/>
      <name val="Arial"/>
      <family val="2"/>
    </font>
    <font>
      <sz val="11"/>
      <color rgb="FFFF0000"/>
      <name val="Arial"/>
      <family val="2"/>
    </font>
    <font>
      <sz val="14"/>
      <color theme="1"/>
      <name val="Calibri"/>
      <family val="2"/>
      <scheme val="minor"/>
    </font>
    <font>
      <sz val="14"/>
      <color theme="1"/>
      <name val="Arial"/>
      <family val="2"/>
    </font>
    <font>
      <sz val="14"/>
      <color rgb="FF00B050"/>
      <name val="Arial"/>
      <family val="2"/>
    </font>
    <font>
      <sz val="14"/>
      <name val="Arial"/>
      <family val="2"/>
    </font>
    <font>
      <b/>
      <sz val="14"/>
      <name val="Arial"/>
      <family val="2"/>
    </font>
    <font>
      <b/>
      <sz val="16"/>
      <color theme="0"/>
      <name val="Arial"/>
      <family val="2"/>
    </font>
    <font>
      <i/>
      <sz val="11"/>
      <color rgb="FF0B0C0C"/>
      <name val="Arial"/>
      <family val="2"/>
    </font>
    <font>
      <b/>
      <sz val="22"/>
      <color theme="1"/>
      <name val="Arial"/>
      <family val="2"/>
    </font>
    <font>
      <i/>
      <sz val="11"/>
      <color rgb="FF000000"/>
      <name val="Arial"/>
      <family val="2"/>
    </font>
    <font>
      <i/>
      <sz val="11"/>
      <color rgb="FF000000"/>
      <name val="Calibri"/>
      <family val="2"/>
      <scheme val="minor"/>
    </font>
    <font>
      <sz val="16"/>
      <color theme="1"/>
      <name val="Arial"/>
      <family val="2"/>
    </font>
    <font>
      <b/>
      <sz val="16"/>
      <color theme="1"/>
      <name val="Arial"/>
      <family val="2"/>
    </font>
    <font>
      <sz val="16"/>
      <name val="Arial"/>
      <family val="2"/>
    </font>
    <font>
      <sz val="12"/>
      <name val="Arial"/>
      <family val="2"/>
    </font>
    <font>
      <b/>
      <sz val="20"/>
      <color theme="1"/>
      <name val="Arial"/>
      <family val="2"/>
    </font>
    <font>
      <b/>
      <sz val="16"/>
      <name val="Calibri"/>
      <family val="2"/>
      <scheme val="minor"/>
    </font>
    <font>
      <b/>
      <sz val="16"/>
      <color theme="1"/>
      <name val="Calibri"/>
      <family val="2"/>
      <scheme val="minor"/>
    </font>
    <font>
      <sz val="12"/>
      <color theme="0"/>
      <name val="Arial"/>
      <family val="2"/>
    </font>
    <font>
      <sz val="8"/>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i/>
      <sz val="11"/>
      <color rgb="FFFF0000"/>
      <name val="Arial"/>
      <family val="2"/>
    </font>
    <font>
      <b/>
      <i/>
      <sz val="11"/>
      <name val="Arial"/>
      <family val="2"/>
    </font>
  </fonts>
  <fills count="13">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tint="0.79998168889431442"/>
        <bgColor theme="4" tint="0.79998168889431442"/>
      </patternFill>
    </fill>
  </fills>
  <borders count="56">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289">
    <xf numFmtId="0" fontId="0" fillId="0" borderId="0" xfId="0"/>
    <xf numFmtId="0" fontId="2" fillId="0" borderId="0" xfId="0" applyFont="1"/>
    <xf numFmtId="0" fontId="2" fillId="0" borderId="0" xfId="0" applyFont="1" applyAlignment="1">
      <alignment vertical="center"/>
    </xf>
    <xf numFmtId="164" fontId="9" fillId="0" borderId="15" xfId="0" applyNumberFormat="1" applyFont="1" applyBorder="1" applyAlignment="1" applyProtection="1">
      <alignment horizontal="center" vertical="center"/>
      <protection locked="0"/>
    </xf>
    <xf numFmtId="0" fontId="15" fillId="4" borderId="17" xfId="0" applyFont="1" applyFill="1" applyBorder="1" applyProtection="1">
      <protection locked="0"/>
    </xf>
    <xf numFmtId="0" fontId="15" fillId="0" borderId="15" xfId="0" applyFont="1" applyBorder="1" applyAlignment="1" applyProtection="1">
      <alignment horizontal="left"/>
      <protection locked="0"/>
    </xf>
    <xf numFmtId="0" fontId="11" fillId="4" borderId="17" xfId="0" applyFont="1" applyFill="1" applyBorder="1" applyProtection="1">
      <protection locked="0"/>
    </xf>
    <xf numFmtId="0" fontId="12" fillId="0" borderId="0" xfId="0" applyFont="1" applyAlignment="1">
      <alignment horizontal="center" wrapText="1"/>
    </xf>
    <xf numFmtId="0" fontId="12" fillId="0" borderId="0" xfId="0" applyFont="1"/>
    <xf numFmtId="0" fontId="9" fillId="6" borderId="9"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0" xfId="0" applyFont="1" applyFill="1" applyBorder="1" applyAlignment="1">
      <alignment horizontal="center" wrapText="1"/>
    </xf>
    <xf numFmtId="0" fontId="9" fillId="0" borderId="0" xfId="0" applyFont="1" applyAlignment="1">
      <alignment horizontal="center"/>
    </xf>
    <xf numFmtId="0" fontId="9" fillId="0" borderId="0" xfId="0" applyFont="1"/>
    <xf numFmtId="0" fontId="9" fillId="6" borderId="12" xfId="0" applyFont="1" applyFill="1" applyBorder="1" applyAlignment="1">
      <alignment horizontal="center"/>
    </xf>
    <xf numFmtId="164" fontId="9" fillId="6" borderId="12" xfId="0" applyNumberFormat="1" applyFont="1" applyFill="1" applyBorder="1" applyAlignment="1">
      <alignment horizontal="center"/>
    </xf>
    <xf numFmtId="164" fontId="9" fillId="6" borderId="13" xfId="0" applyNumberFormat="1" applyFont="1" applyFill="1" applyBorder="1" applyAlignment="1">
      <alignment horizontal="center"/>
    </xf>
    <xf numFmtId="164" fontId="9" fillId="6" borderId="31" xfId="0" applyNumberFormat="1" applyFont="1" applyFill="1" applyBorder="1" applyAlignment="1">
      <alignment horizontal="center"/>
    </xf>
    <xf numFmtId="9" fontId="9" fillId="6" borderId="15" xfId="0" applyNumberFormat="1" applyFont="1" applyFill="1" applyBorder="1" applyAlignment="1">
      <alignment horizontal="center"/>
    </xf>
    <xf numFmtId="9" fontId="12" fillId="6" borderId="15" xfId="0" applyNumberFormat="1" applyFont="1" applyFill="1" applyBorder="1" applyAlignment="1">
      <alignment horizontal="center"/>
    </xf>
    <xf numFmtId="9" fontId="12" fillId="0" borderId="0" xfId="0" applyNumberFormat="1" applyFont="1" applyAlignment="1">
      <alignment horizontal="center"/>
    </xf>
    <xf numFmtId="0" fontId="9" fillId="6" borderId="14" xfId="0" applyFont="1" applyFill="1" applyBorder="1" applyAlignment="1">
      <alignment horizontal="center"/>
    </xf>
    <xf numFmtId="164" fontId="9" fillId="6" borderId="14" xfId="0" applyNumberFormat="1" applyFont="1" applyFill="1" applyBorder="1" applyAlignment="1">
      <alignment horizontal="center"/>
    </xf>
    <xf numFmtId="164" fontId="9" fillId="6" borderId="18" xfId="0" applyNumberFormat="1" applyFont="1" applyFill="1" applyBorder="1" applyAlignment="1">
      <alignment horizontal="center"/>
    </xf>
    <xf numFmtId="164" fontId="9" fillId="6" borderId="17" xfId="0" applyNumberFormat="1" applyFont="1" applyFill="1" applyBorder="1" applyAlignment="1">
      <alignment horizontal="center"/>
    </xf>
    <xf numFmtId="9" fontId="9" fillId="6" borderId="33" xfId="0" applyNumberFormat="1" applyFont="1" applyFill="1" applyBorder="1" applyAlignment="1">
      <alignment horizontal="center"/>
    </xf>
    <xf numFmtId="0" fontId="9" fillId="6" borderId="19" xfId="0" applyFont="1" applyFill="1" applyBorder="1" applyAlignment="1">
      <alignment horizontal="center"/>
    </xf>
    <xf numFmtId="164" fontId="9" fillId="6" borderId="19" xfId="0" applyNumberFormat="1" applyFont="1" applyFill="1" applyBorder="1" applyAlignment="1">
      <alignment horizontal="center"/>
    </xf>
    <xf numFmtId="164" fontId="9" fillId="6" borderId="23" xfId="0" applyNumberFormat="1" applyFont="1" applyFill="1" applyBorder="1" applyAlignment="1">
      <alignment horizontal="center"/>
    </xf>
    <xf numFmtId="164" fontId="9" fillId="6" borderId="22" xfId="0" applyNumberFormat="1" applyFont="1" applyFill="1" applyBorder="1" applyAlignment="1">
      <alignment horizontal="center"/>
    </xf>
    <xf numFmtId="164" fontId="12" fillId="6" borderId="4" xfId="0" applyNumberFormat="1" applyFont="1" applyFill="1" applyBorder="1" applyAlignment="1">
      <alignment horizontal="center"/>
    </xf>
    <xf numFmtId="164" fontId="9" fillId="6" borderId="2" xfId="0" applyNumberFormat="1" applyFont="1" applyFill="1" applyBorder="1" applyAlignment="1">
      <alignment horizontal="center"/>
    </xf>
    <xf numFmtId="9" fontId="0" fillId="0" borderId="0" xfId="0" applyNumberFormat="1"/>
    <xf numFmtId="9" fontId="17" fillId="6" borderId="15" xfId="1" applyFont="1" applyFill="1" applyBorder="1" applyAlignment="1" applyProtection="1">
      <alignment horizontal="center" vertical="center"/>
    </xf>
    <xf numFmtId="9" fontId="15" fillId="6" borderId="15" xfId="1" applyFont="1" applyFill="1" applyBorder="1" applyAlignment="1" applyProtection="1">
      <alignment horizontal="center" vertical="center"/>
    </xf>
    <xf numFmtId="9" fontId="11" fillId="6" borderId="15" xfId="1" applyFont="1" applyFill="1" applyBorder="1" applyAlignment="1" applyProtection="1">
      <alignment horizontal="center" vertical="center"/>
    </xf>
    <xf numFmtId="9" fontId="9" fillId="0" borderId="0" xfId="0" applyNumberFormat="1" applyFont="1" applyAlignment="1">
      <alignment horizontal="center" vertical="center"/>
    </xf>
    <xf numFmtId="0" fontId="9" fillId="0" borderId="0" xfId="0" applyFont="1" applyAlignment="1">
      <alignment horizontal="center" vertical="center"/>
    </xf>
    <xf numFmtId="9" fontId="9" fillId="0" borderId="0" xfId="0" applyNumberFormat="1" applyFont="1" applyAlignment="1">
      <alignment horizontal="center"/>
    </xf>
    <xf numFmtId="164" fontId="15" fillId="4" borderId="15" xfId="0" applyNumberFormat="1" applyFont="1" applyFill="1" applyBorder="1" applyAlignment="1" applyProtection="1">
      <alignment horizontal="center" vertical="center"/>
      <protection locked="0"/>
    </xf>
    <xf numFmtId="164" fontId="15" fillId="4" borderId="15" xfId="1" applyNumberFormat="1" applyFont="1" applyFill="1" applyBorder="1" applyAlignment="1" applyProtection="1">
      <alignment horizontal="center" vertical="center"/>
      <protection locked="0"/>
    </xf>
    <xf numFmtId="164" fontId="15" fillId="8" borderId="15" xfId="1" applyNumberFormat="1" applyFont="1" applyFill="1" applyBorder="1" applyAlignment="1" applyProtection="1">
      <alignment horizontal="center" vertical="center"/>
    </xf>
    <xf numFmtId="164" fontId="15" fillId="0" borderId="15" xfId="1" applyNumberFormat="1" applyFont="1" applyFill="1" applyBorder="1" applyAlignment="1" applyProtection="1">
      <alignment horizontal="center" vertical="center"/>
      <protection locked="0"/>
    </xf>
    <xf numFmtId="164" fontId="11" fillId="6" borderId="15" xfId="1" applyNumberFormat="1" applyFont="1" applyFill="1" applyBorder="1" applyAlignment="1" applyProtection="1">
      <alignment horizontal="center" vertical="center"/>
    </xf>
    <xf numFmtId="164" fontId="15" fillId="0" borderId="15" xfId="0" applyNumberFormat="1" applyFont="1" applyBorder="1" applyAlignment="1" applyProtection="1">
      <alignment horizontal="center" vertical="center"/>
      <protection locked="0"/>
    </xf>
    <xf numFmtId="0" fontId="2" fillId="0" borderId="0" xfId="0" applyFont="1" applyAlignment="1">
      <alignment vertical="top"/>
    </xf>
    <xf numFmtId="164" fontId="9" fillId="0" borderId="14" xfId="0" applyNumberFormat="1" applyFont="1" applyBorder="1" applyAlignment="1" applyProtection="1">
      <alignment horizontal="center" vertical="center"/>
      <protection locked="0"/>
    </xf>
    <xf numFmtId="164" fontId="9" fillId="0" borderId="17" xfId="0" applyNumberFormat="1" applyFont="1" applyBorder="1" applyAlignment="1" applyProtection="1">
      <alignment horizontal="center" vertical="center"/>
      <protection locked="0"/>
    </xf>
    <xf numFmtId="164" fontId="9" fillId="0" borderId="19" xfId="0" applyNumberFormat="1" applyFont="1" applyBorder="1" applyAlignment="1" applyProtection="1">
      <alignment horizontal="center" vertical="center"/>
      <protection locked="0"/>
    </xf>
    <xf numFmtId="164" fontId="9" fillId="0" borderId="20" xfId="0" applyNumberFormat="1" applyFont="1" applyBorder="1" applyAlignment="1" applyProtection="1">
      <alignment horizontal="center" vertical="center"/>
      <protection locked="0"/>
    </xf>
    <xf numFmtId="164" fontId="9" fillId="0" borderId="22" xfId="0" applyNumberFormat="1" applyFont="1" applyBorder="1" applyAlignment="1" applyProtection="1">
      <alignment horizontal="center" vertical="center"/>
      <protection locked="0"/>
    </xf>
    <xf numFmtId="0" fontId="9" fillId="0" borderId="15"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0" fontId="9" fillId="0" borderId="16" xfId="0" applyFont="1" applyBorder="1" applyAlignment="1" applyProtection="1">
      <alignment vertical="top"/>
      <protection locked="0"/>
    </xf>
    <xf numFmtId="0" fontId="9" fillId="0" borderId="21" xfId="0" applyFont="1" applyBorder="1" applyAlignment="1" applyProtection="1">
      <alignment vertical="top"/>
      <protection locked="0"/>
    </xf>
    <xf numFmtId="164" fontId="15" fillId="10" borderId="15" xfId="1" applyNumberFormat="1" applyFont="1" applyFill="1" applyBorder="1" applyAlignment="1" applyProtection="1">
      <alignment horizontal="center" vertical="center"/>
      <protection locked="0"/>
    </xf>
    <xf numFmtId="164" fontId="11" fillId="9" borderId="15" xfId="1" applyNumberFormat="1" applyFont="1" applyFill="1" applyBorder="1" applyAlignment="1" applyProtection="1">
      <alignment horizontal="center" vertical="center"/>
    </xf>
    <xf numFmtId="9" fontId="9" fillId="6" borderId="44" xfId="0" applyNumberFormat="1" applyFont="1" applyFill="1" applyBorder="1" applyAlignment="1">
      <alignment horizontal="center"/>
    </xf>
    <xf numFmtId="9" fontId="12" fillId="6" borderId="44" xfId="0" applyNumberFormat="1" applyFont="1" applyFill="1" applyBorder="1" applyAlignment="1">
      <alignment horizontal="center"/>
    </xf>
    <xf numFmtId="0" fontId="9" fillId="6" borderId="43" xfId="0" applyFont="1" applyFill="1" applyBorder="1" applyAlignment="1">
      <alignment horizontal="center" vertical="center" wrapText="1"/>
    </xf>
    <xf numFmtId="0" fontId="0" fillId="0" borderId="0" xfId="0" applyAlignment="1">
      <alignment horizontal="center"/>
    </xf>
    <xf numFmtId="0" fontId="11" fillId="3" borderId="9" xfId="0" applyFont="1" applyFill="1" applyBorder="1"/>
    <xf numFmtId="0" fontId="11" fillId="3" borderId="43" xfId="0" applyFont="1" applyFill="1" applyBorder="1" applyAlignment="1">
      <alignment horizontal="center"/>
    </xf>
    <xf numFmtId="0" fontId="11" fillId="3" borderId="10" xfId="0" applyFont="1" applyFill="1" applyBorder="1" applyAlignment="1">
      <alignment horizontal="center" vertical="center"/>
    </xf>
    <xf numFmtId="164" fontId="11" fillId="3" borderId="9" xfId="0" applyNumberFormat="1" applyFont="1" applyFill="1" applyBorder="1" applyAlignment="1">
      <alignment horizontal="center" vertical="center"/>
    </xf>
    <xf numFmtId="164" fontId="11" fillId="3" borderId="43"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164" fontId="11" fillId="3" borderId="4" xfId="0" applyNumberFormat="1" applyFont="1" applyFill="1" applyBorder="1" applyAlignment="1">
      <alignment horizontal="center"/>
    </xf>
    <xf numFmtId="0" fontId="11" fillId="3" borderId="15" xfId="0" applyFont="1" applyFill="1" applyBorder="1"/>
    <xf numFmtId="0" fontId="9" fillId="6" borderId="14" xfId="0" applyFont="1" applyFill="1" applyBorder="1" applyAlignment="1">
      <alignment vertical="center"/>
    </xf>
    <xf numFmtId="164" fontId="9" fillId="6" borderId="32" xfId="0" applyNumberFormat="1" applyFont="1" applyFill="1" applyBorder="1" applyAlignment="1">
      <alignment horizontal="center" vertical="center"/>
    </xf>
    <xf numFmtId="0" fontId="9" fillId="6" borderId="19" xfId="0" applyFont="1" applyFill="1" applyBorder="1" applyAlignment="1">
      <alignment vertical="center"/>
    </xf>
    <xf numFmtId="164" fontId="9" fillId="6" borderId="1" xfId="0" applyNumberFormat="1" applyFont="1" applyFill="1" applyBorder="1" applyAlignment="1">
      <alignment horizontal="center" vertical="center"/>
    </xf>
    <xf numFmtId="0" fontId="2" fillId="0" borderId="7" xfId="0" applyFont="1" applyBorder="1"/>
    <xf numFmtId="0" fontId="2" fillId="0" borderId="8" xfId="0" applyFont="1" applyBorder="1"/>
    <xf numFmtId="0" fontId="12" fillId="6" borderId="3" xfId="0" applyFont="1" applyFill="1" applyBorder="1" applyAlignment="1">
      <alignment horizontal="right"/>
    </xf>
    <xf numFmtId="164" fontId="12" fillId="6" borderId="9" xfId="0" applyNumberFormat="1" applyFont="1" applyFill="1" applyBorder="1" applyAlignment="1">
      <alignment horizontal="center" vertical="center"/>
    </xf>
    <xf numFmtId="164" fontId="12" fillId="6" borderId="43" xfId="0" applyNumberFormat="1" applyFont="1" applyFill="1" applyBorder="1" applyAlignment="1">
      <alignment horizontal="center" vertical="center"/>
    </xf>
    <xf numFmtId="164" fontId="12" fillId="6" borderId="11" xfId="0" applyNumberFormat="1" applyFont="1" applyFill="1" applyBorder="1" applyAlignment="1">
      <alignment horizontal="center" vertical="center"/>
    </xf>
    <xf numFmtId="0" fontId="16" fillId="0" borderId="0" xfId="0" applyFont="1" applyAlignment="1">
      <alignment horizontal="left"/>
    </xf>
    <xf numFmtId="9" fontId="27" fillId="6" borderId="44" xfId="0" applyNumberFormat="1" applyFont="1" applyFill="1" applyBorder="1" applyAlignment="1">
      <alignment horizontal="center"/>
    </xf>
    <xf numFmtId="0" fontId="2" fillId="0" borderId="0" xfId="0" applyFont="1" applyAlignment="1">
      <alignment horizontal="center"/>
    </xf>
    <xf numFmtId="0" fontId="3" fillId="2" borderId="6" xfId="0" applyFont="1" applyFill="1" applyBorder="1" applyAlignment="1">
      <alignment horizontal="left" vertical="center"/>
    </xf>
    <xf numFmtId="0" fontId="10" fillId="0" borderId="0" xfId="0" applyFont="1"/>
    <xf numFmtId="164" fontId="11" fillId="3" borderId="15" xfId="0" applyNumberFormat="1" applyFont="1" applyFill="1" applyBorder="1" applyAlignment="1">
      <alignment horizontal="center" vertical="center"/>
    </xf>
    <xf numFmtId="164" fontId="11" fillId="3" borderId="15" xfId="0" applyNumberFormat="1" applyFont="1" applyFill="1" applyBorder="1" applyAlignment="1">
      <alignment horizontal="center"/>
    </xf>
    <xf numFmtId="0" fontId="9" fillId="6" borderId="15" xfId="0" applyFont="1" applyFill="1" applyBorder="1"/>
    <xf numFmtId="164" fontId="9" fillId="6" borderId="15" xfId="0" applyNumberFormat="1" applyFont="1" applyFill="1" applyBorder="1" applyAlignment="1">
      <alignment horizontal="center"/>
    </xf>
    <xf numFmtId="165" fontId="2" fillId="0" borderId="0" xfId="0" applyNumberFormat="1" applyFont="1"/>
    <xf numFmtId="165" fontId="2" fillId="0" borderId="0" xfId="0" applyNumberFormat="1" applyFont="1" applyAlignment="1">
      <alignment horizontal="center"/>
    </xf>
    <xf numFmtId="0" fontId="2" fillId="0" borderId="0" xfId="0" applyFont="1" applyAlignment="1">
      <alignment horizontal="center" wrapText="1"/>
    </xf>
    <xf numFmtId="0" fontId="13" fillId="0" borderId="0" xfId="0" applyFont="1" applyAlignment="1">
      <alignment horizontal="left"/>
    </xf>
    <xf numFmtId="166" fontId="2" fillId="0" borderId="0" xfId="0" applyNumberFormat="1" applyFont="1" applyAlignment="1">
      <alignment horizontal="center"/>
    </xf>
    <xf numFmtId="166" fontId="2" fillId="0" borderId="0" xfId="0" applyNumberFormat="1" applyFont="1" applyAlignment="1">
      <alignment horizontal="center" vertical="center"/>
    </xf>
    <xf numFmtId="14" fontId="2" fillId="0" borderId="0" xfId="0" applyNumberFormat="1" applyFont="1" applyAlignment="1">
      <alignment horizontal="center"/>
    </xf>
    <xf numFmtId="164" fontId="2" fillId="0" borderId="0" xfId="0" applyNumberFormat="1" applyFont="1" applyAlignment="1">
      <alignment horizontal="center"/>
    </xf>
    <xf numFmtId="164" fontId="10" fillId="0" borderId="0" xfId="0" applyNumberFormat="1" applyFont="1" applyAlignment="1">
      <alignment horizontal="center"/>
    </xf>
    <xf numFmtId="0" fontId="21" fillId="0" borderId="0" xfId="0" applyFont="1" applyAlignment="1">
      <alignment horizontal="center" vertical="center" wrapText="1"/>
    </xf>
    <xf numFmtId="0" fontId="3" fillId="2" borderId="6" xfId="0" applyFont="1" applyFill="1" applyBorder="1" applyAlignment="1">
      <alignment vertical="center"/>
    </xf>
    <xf numFmtId="0" fontId="14" fillId="6" borderId="7" xfId="0" applyFont="1" applyFill="1" applyBorder="1" applyAlignment="1">
      <alignment vertical="center"/>
    </xf>
    <xf numFmtId="166" fontId="2" fillId="6" borderId="26" xfId="0" applyNumberFormat="1" applyFont="1" applyFill="1" applyBorder="1" applyAlignment="1">
      <alignment horizontal="center"/>
    </xf>
    <xf numFmtId="166" fontId="2" fillId="6" borderId="26" xfId="0" applyNumberFormat="1" applyFont="1" applyFill="1" applyBorder="1" applyAlignment="1">
      <alignment horizontal="center" vertical="center"/>
    </xf>
    <xf numFmtId="0" fontId="2" fillId="6" borderId="8" xfId="0" applyFont="1" applyFill="1" applyBorder="1"/>
    <xf numFmtId="0" fontId="15" fillId="0" borderId="0" xfId="0" applyFont="1"/>
    <xf numFmtId="0" fontId="3" fillId="7" borderId="19" xfId="0" applyFont="1" applyFill="1" applyBorder="1" applyAlignment="1">
      <alignment horizontal="center" vertical="center" wrapText="1"/>
    </xf>
    <xf numFmtId="0" fontId="3" fillId="7" borderId="24" xfId="0" applyFont="1" applyFill="1" applyBorder="1" applyAlignment="1">
      <alignment horizontal="center" vertical="center" wrapText="1"/>
    </xf>
    <xf numFmtId="166" fontId="3" fillId="7" borderId="21" xfId="0" applyNumberFormat="1" applyFont="1" applyFill="1" applyBorder="1" applyAlignment="1">
      <alignment horizontal="center" vertical="center" wrapText="1"/>
    </xf>
    <xf numFmtId="166" fontId="3" fillId="7" borderId="15" xfId="0" applyNumberFormat="1" applyFont="1" applyFill="1" applyBorder="1" applyAlignment="1">
      <alignment horizontal="center" vertical="center" wrapText="1"/>
    </xf>
    <xf numFmtId="164" fontId="3" fillId="7" borderId="24" xfId="0" applyNumberFormat="1" applyFont="1" applyFill="1" applyBorder="1" applyAlignment="1">
      <alignment horizontal="center" vertical="center"/>
    </xf>
    <xf numFmtId="164" fontId="3" fillId="7" borderId="24" xfId="0" applyNumberFormat="1" applyFont="1" applyFill="1" applyBorder="1" applyAlignment="1">
      <alignment horizontal="center" vertical="center" wrapText="1"/>
    </xf>
    <xf numFmtId="164" fontId="3" fillId="7" borderId="29" xfId="0"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3" fillId="7" borderId="23" xfId="0" applyFont="1" applyFill="1" applyBorder="1" applyAlignment="1">
      <alignment horizontal="left" vertical="center" wrapText="1"/>
    </xf>
    <xf numFmtId="0" fontId="11" fillId="0" borderId="0" xfId="0" applyFont="1"/>
    <xf numFmtId="0" fontId="15" fillId="6" borderId="14" xfId="0" applyFont="1" applyFill="1" applyBorder="1" applyAlignment="1">
      <alignment horizontal="left"/>
    </xf>
    <xf numFmtId="0" fontId="17" fillId="6" borderId="15" xfId="0" applyFont="1" applyFill="1" applyBorder="1" applyAlignment="1">
      <alignment horizontal="left"/>
    </xf>
    <xf numFmtId="164" fontId="15" fillId="4" borderId="15" xfId="0" applyNumberFormat="1" applyFont="1" applyFill="1" applyBorder="1" applyAlignment="1">
      <alignment horizontal="center" vertical="center"/>
    </xf>
    <xf numFmtId="164" fontId="15" fillId="4" borderId="15" xfId="1" applyNumberFormat="1" applyFont="1" applyFill="1" applyBorder="1" applyAlignment="1" applyProtection="1">
      <alignment horizontal="center" vertical="center"/>
    </xf>
    <xf numFmtId="164" fontId="15" fillId="0" borderId="15" xfId="1" applyNumberFormat="1" applyFont="1" applyFill="1" applyBorder="1" applyAlignment="1" applyProtection="1">
      <alignment horizontal="center" vertical="center"/>
    </xf>
    <xf numFmtId="164" fontId="11" fillId="9" borderId="16" xfId="1" applyNumberFormat="1" applyFont="1" applyFill="1" applyBorder="1" applyAlignment="1" applyProtection="1">
      <alignment horizontal="center" vertical="center"/>
    </xf>
    <xf numFmtId="0" fontId="15" fillId="4" borderId="17" xfId="0" applyFont="1" applyFill="1" applyBorder="1"/>
    <xf numFmtId="0" fontId="11" fillId="6" borderId="14" xfId="0" applyFont="1" applyFill="1" applyBorder="1" applyAlignment="1">
      <alignment horizontal="left"/>
    </xf>
    <xf numFmtId="0" fontId="18" fillId="6" borderId="15" xfId="0" applyFont="1" applyFill="1" applyBorder="1" applyAlignment="1">
      <alignment horizontal="center"/>
    </xf>
    <xf numFmtId="164" fontId="11" fillId="6" borderId="15" xfId="0" applyNumberFormat="1" applyFont="1" applyFill="1" applyBorder="1" applyAlignment="1">
      <alignment horizontal="center" vertical="center"/>
    </xf>
    <xf numFmtId="0" fontId="15" fillId="0" borderId="15" xfId="0" applyFont="1" applyBorder="1" applyAlignment="1">
      <alignment horizontal="left"/>
    </xf>
    <xf numFmtId="164" fontId="15" fillId="0" borderId="15" xfId="0" applyNumberFormat="1" applyFont="1" applyBorder="1" applyAlignment="1">
      <alignment horizontal="center" vertical="center"/>
    </xf>
    <xf numFmtId="0" fontId="11" fillId="6" borderId="15" xfId="0" applyFont="1" applyFill="1" applyBorder="1" applyAlignment="1">
      <alignment horizontal="center"/>
    </xf>
    <xf numFmtId="0" fontId="17" fillId="8" borderId="0" xfId="0" applyFont="1" applyFill="1"/>
    <xf numFmtId="0" fontId="11" fillId="4" borderId="17" xfId="0" applyFont="1" applyFill="1" applyBorder="1"/>
    <xf numFmtId="164" fontId="15" fillId="10" borderId="15" xfId="1" applyNumberFormat="1" applyFont="1" applyFill="1" applyBorder="1" applyAlignment="1" applyProtection="1">
      <alignment horizontal="center" vertical="center"/>
    </xf>
    <xf numFmtId="0" fontId="15" fillId="6" borderId="15" xfId="0" applyFont="1" applyFill="1" applyBorder="1" applyAlignment="1">
      <alignment vertical="center"/>
    </xf>
    <xf numFmtId="0" fontId="9" fillId="0" borderId="0" xfId="0" applyFont="1" applyAlignment="1">
      <alignment vertical="center"/>
    </xf>
    <xf numFmtId="164" fontId="11" fillId="8" borderId="15" xfId="1" applyNumberFormat="1" applyFont="1" applyFill="1" applyBorder="1" applyAlignment="1" applyProtection="1">
      <alignment horizontal="center" vertical="center"/>
    </xf>
    <xf numFmtId="0" fontId="15" fillId="6" borderId="15" xfId="0" applyFont="1" applyFill="1" applyBorder="1" applyAlignment="1" applyProtection="1">
      <alignment vertical="center"/>
      <protection locked="0"/>
    </xf>
    <xf numFmtId="9" fontId="12" fillId="6" borderId="34" xfId="0" applyNumberFormat="1" applyFont="1" applyFill="1" applyBorder="1" applyAlignment="1">
      <alignment horizontal="center"/>
    </xf>
    <xf numFmtId="9" fontId="9" fillId="6" borderId="46" xfId="0" applyNumberFormat="1" applyFont="1" applyFill="1" applyBorder="1" applyAlignment="1">
      <alignment horizontal="center"/>
    </xf>
    <xf numFmtId="9" fontId="12" fillId="6" borderId="47" xfId="0" applyNumberFormat="1" applyFont="1" applyFill="1" applyBorder="1" applyAlignment="1">
      <alignment horizontal="center"/>
    </xf>
    <xf numFmtId="9" fontId="12" fillId="6" borderId="48" xfId="0" applyNumberFormat="1" applyFont="1" applyFill="1" applyBorder="1" applyAlignment="1">
      <alignment horizontal="center"/>
    </xf>
    <xf numFmtId="9" fontId="12" fillId="6" borderId="49" xfId="0" applyNumberFormat="1" applyFont="1" applyFill="1" applyBorder="1" applyAlignment="1">
      <alignment horizontal="center"/>
    </xf>
    <xf numFmtId="0" fontId="29" fillId="11" borderId="0" xfId="0" applyFont="1" applyFill="1"/>
    <xf numFmtId="0" fontId="30" fillId="11" borderId="0" xfId="0" applyFont="1" applyFill="1"/>
    <xf numFmtId="0" fontId="3" fillId="7" borderId="15" xfId="0" applyFont="1" applyFill="1" applyBorder="1"/>
    <xf numFmtId="0" fontId="3" fillId="7" borderId="15" xfId="0" applyFont="1" applyFill="1" applyBorder="1" applyAlignment="1">
      <alignment horizontal="center"/>
    </xf>
    <xf numFmtId="0" fontId="3" fillId="7" borderId="15" xfId="0" applyFont="1" applyFill="1" applyBorder="1" applyAlignment="1">
      <alignment horizontal="center" vertical="center"/>
    </xf>
    <xf numFmtId="164" fontId="3" fillId="7" borderId="15" xfId="0" applyNumberFormat="1" applyFont="1" applyFill="1" applyBorder="1" applyAlignment="1">
      <alignment horizontal="center" vertical="center"/>
    </xf>
    <xf numFmtId="0" fontId="9" fillId="7" borderId="34" xfId="0" applyFont="1" applyFill="1" applyBorder="1" applyAlignment="1">
      <alignment horizontal="center" vertical="center"/>
    </xf>
    <xf numFmtId="0" fontId="9" fillId="7" borderId="9"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0" xfId="0" applyFont="1" applyFill="1" applyBorder="1" applyAlignment="1">
      <alignment horizontal="center" wrapText="1"/>
    </xf>
    <xf numFmtId="0" fontId="9" fillId="9" borderId="50" xfId="0" applyFont="1" applyFill="1" applyBorder="1" applyAlignment="1">
      <alignment horizontal="center" wrapText="1"/>
    </xf>
    <xf numFmtId="0" fontId="0" fillId="12" borderId="15" xfId="0" applyFill="1" applyBorder="1"/>
    <xf numFmtId="0" fontId="0" fillId="0" borderId="15" xfId="0" applyBorder="1"/>
    <xf numFmtId="0" fontId="31" fillId="7" borderId="9" xfId="0" applyFont="1" applyFill="1" applyBorder="1" applyAlignment="1">
      <alignment horizontal="center" vertical="center" wrapText="1"/>
    </xf>
    <xf numFmtId="0" fontId="31" fillId="7" borderId="43"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34" xfId="0" applyFont="1" applyFill="1" applyBorder="1" applyAlignment="1">
      <alignment horizontal="center" wrapText="1"/>
    </xf>
    <xf numFmtId="0" fontId="3" fillId="7" borderId="0" xfId="0" applyFont="1" applyFill="1" applyAlignment="1">
      <alignment horizontal="center" vertical="center"/>
    </xf>
    <xf numFmtId="0" fontId="2" fillId="7" borderId="8" xfId="0" applyFont="1" applyFill="1" applyBorder="1"/>
    <xf numFmtId="0" fontId="15" fillId="6" borderId="33" xfId="0" applyFont="1" applyFill="1" applyBorder="1" applyAlignment="1">
      <alignment horizontal="left"/>
    </xf>
    <xf numFmtId="0" fontId="11" fillId="6" borderId="33" xfId="0" applyFont="1" applyFill="1" applyBorder="1" applyAlignment="1">
      <alignment horizontal="left"/>
    </xf>
    <xf numFmtId="0" fontId="0" fillId="0" borderId="51" xfId="0" applyBorder="1"/>
    <xf numFmtId="6" fontId="0" fillId="0" borderId="51" xfId="0" applyNumberFormat="1" applyBorder="1"/>
    <xf numFmtId="8" fontId="0" fillId="0" borderId="51" xfId="0" applyNumberFormat="1" applyBorder="1"/>
    <xf numFmtId="0" fontId="0" fillId="0" borderId="52" xfId="0" applyBorder="1"/>
    <xf numFmtId="0" fontId="0" fillId="0" borderId="53" xfId="0" applyBorder="1"/>
    <xf numFmtId="0" fontId="0" fillId="0" borderId="54" xfId="0" applyBorder="1"/>
    <xf numFmtId="0" fontId="0" fillId="0" borderId="55" xfId="0" applyBorder="1"/>
    <xf numFmtId="0" fontId="33" fillId="0" borderId="15" xfId="0" applyFont="1" applyBorder="1"/>
    <xf numFmtId="8" fontId="0" fillId="0" borderId="55" xfId="0" applyNumberFormat="1" applyBorder="1"/>
    <xf numFmtId="0" fontId="33" fillId="0" borderId="15" xfId="0" applyFont="1" applyBorder="1" applyAlignment="1">
      <alignment vertical="center"/>
    </xf>
    <xf numFmtId="0" fontId="0" fillId="0" borderId="15" xfId="0" applyBorder="1" applyAlignment="1">
      <alignment vertical="center"/>
    </xf>
    <xf numFmtId="0" fontId="34" fillId="0" borderId="15" xfId="0" applyFont="1" applyBorder="1" applyAlignment="1">
      <alignment vertical="center"/>
    </xf>
    <xf numFmtId="0" fontId="35" fillId="0" borderId="15" xfId="0" applyFont="1" applyBorder="1" applyAlignment="1">
      <alignment vertical="center"/>
    </xf>
    <xf numFmtId="6" fontId="35" fillId="0" borderId="54" xfId="0" applyNumberFormat="1" applyFont="1" applyBorder="1" applyAlignment="1">
      <alignment horizontal="right" vertical="center"/>
    </xf>
    <xf numFmtId="6" fontId="0" fillId="0" borderId="15" xfId="0" applyNumberFormat="1" applyBorder="1"/>
    <xf numFmtId="0" fontId="37" fillId="0" borderId="6" xfId="0" applyFont="1" applyBorder="1" applyAlignment="1">
      <alignment horizontal="left" vertical="top"/>
    </xf>
    <xf numFmtId="0" fontId="37" fillId="0" borderId="7" xfId="0" applyFont="1" applyBorder="1" applyAlignment="1">
      <alignment horizontal="left" vertical="top"/>
    </xf>
    <xf numFmtId="0" fontId="37" fillId="0" borderId="8" xfId="0" applyFont="1" applyBorder="1" applyAlignment="1">
      <alignment horizontal="left" vertical="top"/>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2" xfId="0" applyFont="1" applyBorder="1" applyAlignment="1">
      <alignment horizontal="left" vertical="top"/>
    </xf>
    <xf numFmtId="0" fontId="5" fillId="4" borderId="38"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39" xfId="0" applyFont="1" applyFill="1" applyBorder="1" applyAlignment="1">
      <alignment horizontal="left" vertical="center" wrapText="1"/>
    </xf>
    <xf numFmtId="0" fontId="22" fillId="4" borderId="38" xfId="0" applyFont="1" applyFill="1" applyBorder="1" applyAlignment="1">
      <alignment vertical="center" wrapText="1"/>
    </xf>
    <xf numFmtId="0" fontId="23" fillId="4" borderId="0" xfId="0" applyFont="1" applyFill="1" applyAlignment="1">
      <alignment vertical="center" wrapText="1"/>
    </xf>
    <xf numFmtId="0" fontId="23" fillId="4" borderId="39" xfId="0" applyFont="1" applyFill="1" applyBorder="1" applyAlignment="1">
      <alignment vertical="center" wrapText="1"/>
    </xf>
    <xf numFmtId="0" fontId="5" fillId="4" borderId="38" xfId="0" applyFont="1" applyFill="1"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4" fillId="4" borderId="38" xfId="0" applyFont="1" applyFill="1" applyBorder="1" applyAlignment="1">
      <alignment vertical="top" wrapText="1"/>
    </xf>
    <xf numFmtId="0" fontId="4" fillId="4" borderId="0" xfId="0" applyFont="1" applyFill="1" applyAlignment="1">
      <alignment vertical="top" wrapText="1"/>
    </xf>
    <xf numFmtId="0" fontId="4" fillId="4" borderId="39" xfId="0" applyFont="1" applyFill="1" applyBorder="1" applyAlignment="1">
      <alignment vertical="top" wrapText="1"/>
    </xf>
    <xf numFmtId="0" fontId="5" fillId="4" borderId="0" xfId="0" applyFont="1" applyFill="1" applyAlignment="1">
      <alignment vertical="center" wrapText="1"/>
    </xf>
    <xf numFmtId="0" fontId="5" fillId="4" borderId="39" xfId="0" applyFont="1" applyFill="1" applyBorder="1" applyAlignment="1">
      <alignment vertical="center" wrapText="1"/>
    </xf>
    <xf numFmtId="0" fontId="5" fillId="4" borderId="40"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20" fillId="3" borderId="40" xfId="0" applyFont="1" applyFill="1" applyBorder="1" applyAlignment="1">
      <alignment wrapText="1"/>
    </xf>
    <xf numFmtId="0" fontId="20" fillId="3" borderId="41" xfId="0" applyFont="1" applyFill="1" applyBorder="1" applyAlignment="1">
      <alignment wrapText="1"/>
    </xf>
    <xf numFmtId="0" fontId="20" fillId="3" borderId="42" xfId="0" applyFont="1" applyFill="1" applyBorder="1" applyAlignment="1">
      <alignment wrapText="1"/>
    </xf>
    <xf numFmtId="0" fontId="5" fillId="0" borderId="40" xfId="0" applyFont="1" applyBorder="1" applyAlignment="1">
      <alignment vertical="top" wrapText="1"/>
    </xf>
    <xf numFmtId="0" fontId="5" fillId="0" borderId="41" xfId="0" applyFont="1" applyBorder="1" applyAlignment="1">
      <alignment vertical="top" wrapText="1"/>
    </xf>
    <xf numFmtId="0" fontId="5" fillId="0" borderId="42" xfId="0" applyFont="1" applyBorder="1" applyAlignment="1">
      <alignment vertical="top" wrapText="1"/>
    </xf>
    <xf numFmtId="0" fontId="3" fillId="2" borderId="6" xfId="0" applyFont="1" applyFill="1" applyBorder="1" applyAlignment="1">
      <alignment horizontal="left" wrapText="1"/>
    </xf>
    <xf numFmtId="0" fontId="3" fillId="2" borderId="7" xfId="0" applyFont="1" applyFill="1" applyBorder="1" applyAlignment="1">
      <alignment horizontal="left" wrapText="1"/>
    </xf>
    <xf numFmtId="0" fontId="2" fillId="3" borderId="35" xfId="0" applyFont="1" applyFill="1" applyBorder="1" applyAlignment="1"/>
    <xf numFmtId="0" fontId="0" fillId="3" borderId="7" xfId="0" applyFill="1" applyBorder="1" applyAlignment="1"/>
    <xf numFmtId="0" fontId="0" fillId="3" borderId="8" xfId="0" applyFill="1" applyBorder="1" applyAlignment="1"/>
    <xf numFmtId="0" fontId="4" fillId="3" borderId="6" xfId="0" applyFont="1" applyFill="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 fillId="3" borderId="38" xfId="0" applyFont="1" applyFill="1" applyBorder="1" applyAlignment="1">
      <alignment vertical="center" wrapText="1"/>
    </xf>
    <xf numFmtId="0" fontId="6" fillId="3" borderId="0" xfId="0" applyFont="1" applyFill="1" applyAlignment="1">
      <alignment vertical="center" wrapText="1"/>
    </xf>
    <xf numFmtId="0" fontId="6" fillId="3" borderId="39" xfId="0" applyFont="1" applyFill="1" applyBorder="1" applyAlignment="1">
      <alignment vertical="center" wrapText="1"/>
    </xf>
    <xf numFmtId="0" fontId="4" fillId="4" borderId="6" xfId="0" applyFont="1"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5" fillId="4" borderId="40" xfId="0" applyFont="1" applyFill="1" applyBorder="1" applyAlignment="1">
      <alignment vertical="center" wrapText="1"/>
    </xf>
    <xf numFmtId="0" fontId="6" fillId="4" borderId="41" xfId="0" applyFont="1" applyFill="1" applyBorder="1" applyAlignment="1">
      <alignment vertical="center" wrapText="1"/>
    </xf>
    <xf numFmtId="0" fontId="6" fillId="4" borderId="42" xfId="0" applyFont="1" applyFill="1" applyBorder="1" applyAlignment="1">
      <alignment vertical="center"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4" borderId="6" xfId="0" applyFont="1" applyFill="1" applyBorder="1" applyAlignment="1">
      <alignment wrapText="1"/>
    </xf>
    <xf numFmtId="0" fontId="8" fillId="4" borderId="7" xfId="0" applyFont="1" applyFill="1" applyBorder="1" applyAlignment="1">
      <alignment wrapText="1"/>
    </xf>
    <xf numFmtId="0" fontId="8" fillId="4" borderId="8" xfId="0" applyFont="1" applyFill="1" applyBorder="1" applyAlignment="1">
      <alignment wrapText="1"/>
    </xf>
    <xf numFmtId="0" fontId="6" fillId="4" borderId="0" xfId="0" applyFont="1" applyFill="1" applyAlignment="1">
      <alignment vertical="center" wrapText="1"/>
    </xf>
    <xf numFmtId="0" fontId="6" fillId="4" borderId="39" xfId="0" applyFont="1" applyFill="1" applyBorder="1" applyAlignment="1">
      <alignment vertical="center" wrapText="1"/>
    </xf>
    <xf numFmtId="0" fontId="0" fillId="4" borderId="41" xfId="0" applyFill="1" applyBorder="1" applyAlignment="1">
      <alignment vertical="center" wrapText="1"/>
    </xf>
    <xf numFmtId="0" fontId="0" fillId="4" borderId="42" xfId="0" applyFill="1" applyBorder="1" applyAlignment="1">
      <alignment vertical="center" wrapText="1"/>
    </xf>
    <xf numFmtId="14" fontId="3" fillId="7" borderId="27" xfId="0" applyNumberFormat="1" applyFont="1" applyFill="1" applyBorder="1" applyAlignment="1">
      <alignment horizontal="center" vertical="center" wrapText="1"/>
    </xf>
    <xf numFmtId="14" fontId="3" fillId="7" borderId="26" xfId="0" applyNumberFormat="1" applyFont="1" applyFill="1" applyBorder="1" applyAlignment="1">
      <alignment horizontal="center" vertical="center" wrapText="1"/>
    </xf>
    <xf numFmtId="14" fontId="3" fillId="7" borderId="28" xfId="0" applyNumberFormat="1" applyFont="1" applyFill="1" applyBorder="1" applyAlignment="1">
      <alignment horizontal="center" vertical="center" wrapText="1"/>
    </xf>
    <xf numFmtId="0" fontId="18" fillId="6" borderId="15" xfId="0" applyFont="1" applyFill="1" applyBorder="1" applyAlignment="1">
      <alignment horizontal="left" vertical="center"/>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0" fillId="6" borderId="7" xfId="0" applyFill="1" applyBorder="1" applyAlignment="1">
      <alignment horizontal="center"/>
    </xf>
    <xf numFmtId="0" fontId="0" fillId="6" borderId="8" xfId="0" applyFill="1" applyBorder="1" applyAlignment="1">
      <alignment horizontal="center"/>
    </xf>
    <xf numFmtId="0" fontId="24" fillId="5" borderId="3"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4" fillId="5" borderId="5"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6" borderId="27" xfId="0" applyFont="1" applyFill="1" applyBorder="1" applyAlignment="1">
      <alignment horizontal="center" wrapText="1"/>
    </xf>
    <xf numFmtId="0" fontId="9" fillId="6" borderId="26" xfId="0" applyFont="1" applyFill="1" applyBorder="1" applyAlignment="1">
      <alignment horizontal="center" wrapText="1"/>
    </xf>
    <xf numFmtId="0" fontId="9" fillId="6" borderId="37" xfId="0" applyFont="1" applyFill="1" applyBorder="1" applyAlignment="1">
      <alignment horizontal="center" wrapText="1"/>
    </xf>
    <xf numFmtId="0" fontId="19" fillId="2" borderId="3" xfId="0" applyFont="1" applyFill="1" applyBorder="1" applyAlignment="1">
      <alignment horizontal="center" wrapText="1"/>
    </xf>
    <xf numFmtId="0" fontId="19" fillId="2" borderId="4" xfId="0" applyFont="1" applyFill="1" applyBorder="1" applyAlignment="1">
      <alignment horizontal="center" wrapText="1"/>
    </xf>
    <xf numFmtId="0" fontId="19" fillId="2" borderId="5" xfId="0" applyFont="1" applyFill="1" applyBorder="1" applyAlignment="1">
      <alignment horizontal="center" wrapText="1"/>
    </xf>
    <xf numFmtId="0" fontId="12" fillId="3" borderId="3" xfId="0" applyFont="1" applyFill="1" applyBorder="1" applyAlignment="1">
      <alignment horizontal="center" wrapText="1"/>
    </xf>
    <xf numFmtId="0" fontId="12" fillId="3" borderId="4" xfId="0" applyFont="1" applyFill="1" applyBorder="1" applyAlignment="1">
      <alignment horizontal="center" wrapText="1"/>
    </xf>
    <xf numFmtId="0" fontId="12" fillId="3" borderId="5" xfId="0" applyFont="1" applyFill="1" applyBorder="1" applyAlignment="1">
      <alignment horizontal="center" wrapText="1"/>
    </xf>
    <xf numFmtId="0" fontId="12" fillId="3" borderId="6" xfId="0" applyFont="1" applyFill="1" applyBorder="1" applyAlignment="1">
      <alignment horizontal="center" wrapText="1"/>
    </xf>
    <xf numFmtId="0" fontId="12" fillId="3" borderId="45" xfId="0" applyFont="1" applyFill="1" applyBorder="1" applyAlignment="1">
      <alignment horizontal="center" wrapText="1"/>
    </xf>
    <xf numFmtId="0" fontId="9" fillId="6" borderId="16" xfId="0" applyFont="1" applyFill="1" applyBorder="1" applyAlignment="1">
      <alignment horizontal="center" wrapText="1"/>
    </xf>
    <xf numFmtId="0" fontId="9" fillId="6" borderId="32" xfId="0" applyFont="1" applyFill="1" applyBorder="1" applyAlignment="1">
      <alignment horizontal="center" wrapText="1"/>
    </xf>
    <xf numFmtId="0" fontId="9" fillId="6" borderId="18" xfId="0" applyFont="1" applyFill="1" applyBorder="1" applyAlignment="1">
      <alignment horizontal="center" wrapText="1"/>
    </xf>
    <xf numFmtId="0" fontId="9" fillId="6" borderId="36" xfId="0" applyFont="1" applyFill="1" applyBorder="1" applyAlignment="1">
      <alignment horizontal="center" wrapText="1"/>
    </xf>
    <xf numFmtId="0" fontId="9" fillId="6" borderId="30" xfId="0" applyFont="1" applyFill="1" applyBorder="1" applyAlignment="1">
      <alignment horizontal="center" wrapText="1"/>
    </xf>
    <xf numFmtId="0" fontId="9" fillId="6" borderId="25" xfId="0" applyFont="1" applyFill="1" applyBorder="1" applyAlignment="1">
      <alignment horizontal="center" wrapText="1"/>
    </xf>
    <xf numFmtId="0" fontId="12" fillId="6" borderId="3" xfId="0" applyFont="1" applyFill="1" applyBorder="1" applyAlignment="1">
      <alignment horizontal="center" wrapText="1"/>
    </xf>
    <xf numFmtId="0" fontId="12" fillId="6" borderId="4" xfId="0" applyFont="1" applyFill="1" applyBorder="1" applyAlignment="1">
      <alignment horizontal="center" wrapText="1"/>
    </xf>
    <xf numFmtId="0" fontId="12" fillId="6" borderId="5" xfId="0" applyFont="1" applyFill="1" applyBorder="1" applyAlignment="1">
      <alignment horizontal="center" wrapText="1"/>
    </xf>
    <xf numFmtId="164" fontId="12" fillId="6" borderId="3" xfId="0" applyNumberFormat="1" applyFont="1" applyFill="1" applyBorder="1" applyAlignment="1">
      <alignment horizontal="center" wrapText="1"/>
    </xf>
    <xf numFmtId="164" fontId="12" fillId="6" borderId="4" xfId="0" applyNumberFormat="1" applyFont="1" applyFill="1" applyBorder="1" applyAlignment="1">
      <alignment horizontal="center" wrapText="1"/>
    </xf>
    <xf numFmtId="164" fontId="12" fillId="6" borderId="5" xfId="0" applyNumberFormat="1" applyFont="1" applyFill="1" applyBorder="1" applyAlignment="1">
      <alignment horizontal="center" wrapText="1"/>
    </xf>
    <xf numFmtId="0" fontId="28" fillId="5" borderId="3"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5" xfId="0" applyFont="1" applyFill="1" applyBorder="1" applyAlignment="1">
      <alignment horizontal="center" vertical="center"/>
    </xf>
    <xf numFmtId="0" fontId="12" fillId="3" borderId="35" xfId="0" applyFont="1" applyFill="1" applyBorder="1" applyAlignment="1">
      <alignment horizontal="center" wrapText="1"/>
    </xf>
    <xf numFmtId="0" fontId="12" fillId="3" borderId="8" xfId="0" applyFont="1" applyFill="1" applyBorder="1" applyAlignment="1">
      <alignment horizontal="center"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0" fillId="0" borderId="20" xfId="0" applyBorder="1" applyAlignment="1" applyProtection="1">
      <alignment vertical="top"/>
      <protection locked="0"/>
    </xf>
    <xf numFmtId="0" fontId="0" fillId="0" borderId="24" xfId="0" applyBorder="1" applyAlignment="1" applyProtection="1">
      <alignment vertical="top"/>
      <protection locked="0"/>
    </xf>
    <xf numFmtId="0" fontId="0" fillId="0" borderId="44" xfId="0" applyBorder="1" applyAlignment="1" applyProtection="1">
      <alignment vertical="top"/>
      <protection locked="0"/>
    </xf>
    <xf numFmtId="0" fontId="0" fillId="0" borderId="16"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cellXfs>
  <cellStyles count="2">
    <cellStyle name="Normal" xfId="0" builtinId="0"/>
    <cellStyle name="Percent" xfId="1" builtinId="5"/>
  </cellStyles>
  <dxfs count="34">
    <dxf>
      <numFmt numFmtId="13" formatCode="0%"/>
    </dxf>
    <dxf>
      <border outline="0">
        <bottom style="medium">
          <color indexed="64"/>
        </bottom>
      </border>
    </dxf>
    <dxf>
      <font>
        <b val="0"/>
        <i val="0"/>
        <strike val="0"/>
        <condense val="0"/>
        <extend val="0"/>
        <outline val="0"/>
        <shadow val="0"/>
        <u val="none"/>
        <vertAlign val="baseline"/>
        <sz val="12"/>
        <color theme="0"/>
        <name val="Arial"/>
        <scheme val="none"/>
      </font>
      <fill>
        <patternFill patternType="solid">
          <fgColor indexed="64"/>
          <bgColor rgb="FF0070C0"/>
        </patternFill>
      </fill>
      <alignment horizontal="center" vertical="center" textRotation="0" wrapText="1" indent="0" justifyLastLine="0" shrinkToFit="0" readingOrder="0"/>
    </dxf>
    <dxf>
      <numFmt numFmtId="13" formatCode="0%"/>
    </dxf>
    <dxf>
      <numFmt numFmtId="0" formatCode="General"/>
    </dxf>
    <dxf>
      <border outline="0">
        <bottom style="medium">
          <color indexed="64"/>
        </bottom>
      </border>
    </dxf>
    <dxf>
      <numFmt numFmtId="0" formatCode="General"/>
    </dxf>
    <dxf>
      <border outline="0">
        <bottom style="thin">
          <color indexed="64"/>
        </bottom>
      </border>
    </dxf>
    <dxf>
      <font>
        <b/>
        <i val="0"/>
        <strike val="0"/>
        <condense val="0"/>
        <extend val="0"/>
        <outline val="0"/>
        <shadow val="0"/>
        <u val="none"/>
        <vertAlign val="baseline"/>
        <sz val="14"/>
        <color theme="0"/>
        <name val="Arial"/>
        <scheme val="none"/>
      </font>
      <numFmt numFmtId="164" formatCode="&quot;£&quot;#,##0"/>
      <fill>
        <patternFill patternType="solid">
          <fgColor indexed="64"/>
          <bgColor rgb="FF0070C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b val="0"/>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4"/>
        <color theme="1"/>
        <name val="Arial"/>
        <scheme val="none"/>
      </font>
      <fill>
        <patternFill patternType="solid">
          <fgColor indexed="64"/>
          <bgColor theme="0"/>
        </patternFill>
      </fill>
      <border diagonalUp="0" diagonalDown="0">
        <left style="thin">
          <color indexed="64"/>
        </left>
        <right style="medium">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Arial"/>
        <scheme val="none"/>
      </font>
      <numFmt numFmtId="164" formatCode="&quot;£&quot;#,##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scheme val="none"/>
      </font>
      <numFmt numFmtId="164"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Arial"/>
        <scheme val="none"/>
      </font>
      <numFmt numFmtId="164" formatCode="&quot;£&quot;#,##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scheme val="none"/>
      </font>
      <numFmt numFmtId="164"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scheme val="none"/>
      </font>
      <numFmt numFmtId="164" formatCode="&quot;£&quot;#,##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fill>
        <patternFill patternType="solid">
          <fgColor indexed="64"/>
          <bgColor theme="6" tint="0.79998168889431442"/>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border>
    </dxf>
    <dxf>
      <font>
        <b/>
        <i val="0"/>
        <strike val="0"/>
        <condense val="0"/>
        <extend val="0"/>
        <outline val="0"/>
        <shadow val="0"/>
        <u val="none"/>
        <vertAlign val="baseline"/>
        <sz val="14"/>
        <color theme="0"/>
        <name val="Arial"/>
        <scheme val="none"/>
      </font>
      <numFmt numFmtId="164" formatCode="&quot;£&quot;#,##0"/>
      <fill>
        <patternFill patternType="solid">
          <fgColor indexed="64"/>
          <bgColor rgb="FF0070C0"/>
        </patternFill>
      </fill>
      <alignment horizontal="center" vertical="center" textRotation="0" wrapText="1" indent="0" justifyLastLine="0" shrinkToFit="0" readingOrder="0"/>
    </dxf>
    <dxf>
      <font>
        <color rgb="FFC00000"/>
      </font>
      <fill>
        <patternFill>
          <bgColor rgb="FFFFCCCC"/>
        </patternFill>
      </fill>
    </dxf>
    <dxf>
      <font>
        <color rgb="FFC00000"/>
      </font>
      <fill>
        <patternFill>
          <bgColor rgb="FFFFCCCC"/>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Development/Strategic%20Partnerships/Post%202020/Post%202020%20funding/UKSPF/Budget%20%20&amp;%20Allocations/SPF%20allocation%20brea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SPF - Allocation"/>
      <sheetName val="UKSPF 22-23"/>
      <sheetName val="UKSPF 23-24"/>
      <sheetName val="UKSPF 24-25"/>
      <sheetName val="UKSPF Interventions"/>
      <sheetName val="Commissioning Approach"/>
      <sheetName val="Commissioning Timetable"/>
      <sheetName val="UKSPF Projects"/>
      <sheetName val="Marketing"/>
      <sheetName val="Table A - C&amp;P Outputs"/>
      <sheetName val="Updated Outcomes - Jul 22"/>
      <sheetName val="Table B - C&amp;P Outcomes"/>
      <sheetName val="Updated Outputs - Jul 22"/>
      <sheetName val="Table C - LB Outputs"/>
      <sheetName val="Table D - LB Outcomes"/>
      <sheetName val="Table E - P&amp;S Outputs"/>
      <sheetName val="Table F - P&amp;S Outcomes"/>
      <sheetName val="Multiply - Allocation"/>
      <sheetName val="Multiply 22-23 "/>
      <sheetName val="Multiply 23-24"/>
      <sheetName val="Multiply 24-25"/>
      <sheetName val="Pay Scale 22-23"/>
      <sheetName val="Forecast - Payscales"/>
    </sheetNames>
    <sheetDataSet>
      <sheetData sheetId="0">
        <row r="21">
          <cell r="C21">
            <v>1043950</v>
          </cell>
          <cell r="E21">
            <v>2087901</v>
          </cell>
          <cell r="G21">
            <v>5470301</v>
          </cell>
        </row>
      </sheetData>
      <sheetData sheetId="1"/>
      <sheetData sheetId="2"/>
      <sheetData sheetId="3"/>
      <sheetData sheetId="4">
        <row r="2">
          <cell r="C2">
            <v>209697</v>
          </cell>
          <cell r="D2">
            <v>54395</v>
          </cell>
          <cell r="E2">
            <v>264092</v>
          </cell>
          <cell r="G2">
            <v>159285</v>
          </cell>
          <cell r="H2">
            <v>104000</v>
          </cell>
          <cell r="I2">
            <v>263285</v>
          </cell>
          <cell r="K2">
            <v>117500</v>
          </cell>
          <cell r="L2">
            <v>250000</v>
          </cell>
          <cell r="M2">
            <v>367500</v>
          </cell>
          <cell r="Q2">
            <v>894877</v>
          </cell>
        </row>
        <row r="3">
          <cell r="C3">
            <v>262121</v>
          </cell>
          <cell r="D3">
            <v>50000</v>
          </cell>
          <cell r="E3">
            <v>312121</v>
          </cell>
          <cell r="G3">
            <v>106191</v>
          </cell>
          <cell r="H3">
            <v>104790</v>
          </cell>
          <cell r="I3">
            <v>210981</v>
          </cell>
          <cell r="K3">
            <v>58750</v>
          </cell>
          <cell r="L3">
            <v>350000</v>
          </cell>
          <cell r="M3">
            <v>408750</v>
          </cell>
          <cell r="Q3">
            <v>931852</v>
          </cell>
        </row>
        <row r="4">
          <cell r="C4">
            <v>0</v>
          </cell>
          <cell r="D4">
            <v>0</v>
          </cell>
          <cell r="E4">
            <v>0</v>
          </cell>
          <cell r="G4">
            <v>0</v>
          </cell>
          <cell r="H4">
            <v>0</v>
          </cell>
          <cell r="I4">
            <v>0</v>
          </cell>
          <cell r="K4">
            <v>0</v>
          </cell>
          <cell r="L4">
            <v>0</v>
          </cell>
          <cell r="M4">
            <v>0</v>
          </cell>
          <cell r="Q4">
            <v>0</v>
          </cell>
        </row>
        <row r="5">
          <cell r="C5">
            <v>0</v>
          </cell>
          <cell r="D5">
            <v>0</v>
          </cell>
          <cell r="E5">
            <v>0</v>
          </cell>
          <cell r="G5">
            <v>0</v>
          </cell>
          <cell r="H5">
            <v>0</v>
          </cell>
          <cell r="I5">
            <v>0</v>
          </cell>
          <cell r="K5">
            <v>0</v>
          </cell>
          <cell r="L5">
            <v>0</v>
          </cell>
          <cell r="M5">
            <v>0</v>
          </cell>
          <cell r="Q5">
            <v>0</v>
          </cell>
        </row>
        <row r="6">
          <cell r="C6">
            <v>0</v>
          </cell>
          <cell r="D6">
            <v>0</v>
          </cell>
          <cell r="E6">
            <v>0</v>
          </cell>
          <cell r="G6">
            <v>0</v>
          </cell>
          <cell r="H6">
            <v>0</v>
          </cell>
          <cell r="I6">
            <v>0</v>
          </cell>
          <cell r="K6">
            <v>0</v>
          </cell>
          <cell r="L6">
            <v>0</v>
          </cell>
          <cell r="M6">
            <v>0</v>
          </cell>
          <cell r="Q6">
            <v>0</v>
          </cell>
        </row>
        <row r="7">
          <cell r="C7">
            <v>0</v>
          </cell>
          <cell r="D7">
            <v>0</v>
          </cell>
          <cell r="E7">
            <v>0</v>
          </cell>
          <cell r="G7">
            <v>0</v>
          </cell>
          <cell r="H7">
            <v>0</v>
          </cell>
          <cell r="I7">
            <v>0</v>
          </cell>
          <cell r="K7">
            <v>0</v>
          </cell>
          <cell r="L7">
            <v>56436</v>
          </cell>
          <cell r="M7">
            <v>56436</v>
          </cell>
          <cell r="Q7">
            <v>56436</v>
          </cell>
        </row>
        <row r="8">
          <cell r="C8">
            <v>0</v>
          </cell>
          <cell r="D8">
            <v>0</v>
          </cell>
          <cell r="E8">
            <v>0</v>
          </cell>
          <cell r="G8">
            <v>0</v>
          </cell>
          <cell r="H8">
            <v>0</v>
          </cell>
          <cell r="I8">
            <v>0</v>
          </cell>
          <cell r="K8">
            <v>0</v>
          </cell>
          <cell r="L8">
            <v>0</v>
          </cell>
          <cell r="M8">
            <v>0</v>
          </cell>
          <cell r="Q8">
            <v>0</v>
          </cell>
        </row>
        <row r="9">
          <cell r="C9">
            <v>0</v>
          </cell>
          <cell r="D9">
            <v>0</v>
          </cell>
          <cell r="E9">
            <v>0</v>
          </cell>
          <cell r="G9">
            <v>40840</v>
          </cell>
          <cell r="H9">
            <v>0</v>
          </cell>
          <cell r="I9">
            <v>40840</v>
          </cell>
          <cell r="K9">
            <v>80854</v>
          </cell>
          <cell r="L9">
            <v>0</v>
          </cell>
          <cell r="M9">
            <v>80854</v>
          </cell>
          <cell r="Q9">
            <v>121694</v>
          </cell>
        </row>
        <row r="10">
          <cell r="C10">
            <v>0</v>
          </cell>
          <cell r="D10">
            <v>0</v>
          </cell>
          <cell r="E10">
            <v>0</v>
          </cell>
          <cell r="G10">
            <v>0</v>
          </cell>
          <cell r="H10">
            <v>0</v>
          </cell>
          <cell r="I10">
            <v>0</v>
          </cell>
          <cell r="K10">
            <v>0</v>
          </cell>
          <cell r="L10">
            <v>0</v>
          </cell>
          <cell r="M10">
            <v>0</v>
          </cell>
          <cell r="Q10">
            <v>0</v>
          </cell>
        </row>
        <row r="11">
          <cell r="C11">
            <v>0</v>
          </cell>
          <cell r="D11">
            <v>0</v>
          </cell>
          <cell r="E11">
            <v>0</v>
          </cell>
          <cell r="G11">
            <v>0</v>
          </cell>
          <cell r="H11">
            <v>0</v>
          </cell>
          <cell r="I11">
            <v>0</v>
          </cell>
          <cell r="K11">
            <v>0</v>
          </cell>
          <cell r="L11">
            <v>0</v>
          </cell>
          <cell r="M11">
            <v>0</v>
          </cell>
          <cell r="Q11">
            <v>0</v>
          </cell>
        </row>
        <row r="12">
          <cell r="C12">
            <v>0</v>
          </cell>
          <cell r="D12">
            <v>0</v>
          </cell>
          <cell r="E12">
            <v>0</v>
          </cell>
          <cell r="G12">
            <v>0</v>
          </cell>
          <cell r="H12">
            <v>0</v>
          </cell>
          <cell r="I12">
            <v>0</v>
          </cell>
          <cell r="K12">
            <v>0</v>
          </cell>
          <cell r="L12">
            <v>0</v>
          </cell>
          <cell r="M12">
            <v>0</v>
          </cell>
          <cell r="Q12">
            <v>0</v>
          </cell>
        </row>
        <row r="13">
          <cell r="C13">
            <v>145747</v>
          </cell>
          <cell r="D13">
            <v>0</v>
          </cell>
          <cell r="E13">
            <v>145747</v>
          </cell>
          <cell r="G13">
            <v>106191</v>
          </cell>
          <cell r="H13">
            <v>0</v>
          </cell>
          <cell r="I13">
            <v>106191</v>
          </cell>
          <cell r="K13">
            <v>0</v>
          </cell>
          <cell r="L13">
            <v>0</v>
          </cell>
          <cell r="M13">
            <v>0</v>
          </cell>
          <cell r="Q13">
            <v>251938</v>
          </cell>
        </row>
        <row r="14">
          <cell r="C14">
            <v>104848</v>
          </cell>
          <cell r="D14">
            <v>0</v>
          </cell>
          <cell r="E14">
            <v>104848</v>
          </cell>
          <cell r="G14">
            <v>53095</v>
          </cell>
          <cell r="H14">
            <v>0</v>
          </cell>
          <cell r="I14">
            <v>53095</v>
          </cell>
          <cell r="K14">
            <v>0</v>
          </cell>
          <cell r="L14">
            <v>0</v>
          </cell>
          <cell r="M14">
            <v>0</v>
          </cell>
          <cell r="Q14">
            <v>157943</v>
          </cell>
        </row>
        <row r="15">
          <cell r="C15">
            <v>0</v>
          </cell>
          <cell r="D15">
            <v>0</v>
          </cell>
          <cell r="E15">
            <v>0</v>
          </cell>
          <cell r="G15">
            <v>0</v>
          </cell>
          <cell r="H15">
            <v>0</v>
          </cell>
          <cell r="I15">
            <v>0</v>
          </cell>
          <cell r="K15">
            <v>0</v>
          </cell>
          <cell r="L15">
            <v>0</v>
          </cell>
          <cell r="M15">
            <v>0</v>
          </cell>
          <cell r="Q15">
            <v>0</v>
          </cell>
        </row>
        <row r="16">
          <cell r="C16">
            <v>0</v>
          </cell>
          <cell r="D16">
            <v>0</v>
          </cell>
          <cell r="E16">
            <v>0</v>
          </cell>
          <cell r="G16">
            <v>0</v>
          </cell>
          <cell r="H16">
            <v>0</v>
          </cell>
          <cell r="I16">
            <v>0</v>
          </cell>
          <cell r="K16">
            <v>0</v>
          </cell>
          <cell r="L16">
            <v>0</v>
          </cell>
          <cell r="M16">
            <v>0</v>
          </cell>
          <cell r="Q16">
            <v>0</v>
          </cell>
        </row>
        <row r="18">
          <cell r="B18" t="str">
            <v xml:space="preserve">Insert Bespoke Intervention </v>
          </cell>
          <cell r="C18">
            <v>0</v>
          </cell>
          <cell r="D18">
            <v>0</v>
          </cell>
          <cell r="E18">
            <v>0</v>
          </cell>
          <cell r="G18">
            <v>0</v>
          </cell>
          <cell r="H18">
            <v>0</v>
          </cell>
          <cell r="I18">
            <v>0</v>
          </cell>
          <cell r="K18">
            <v>0</v>
          </cell>
          <cell r="L18">
            <v>0</v>
          </cell>
          <cell r="M18">
            <v>0</v>
          </cell>
          <cell r="Q18">
            <v>0</v>
          </cell>
        </row>
        <row r="19">
          <cell r="B19" t="str">
            <v xml:space="preserve">Insert Bespoke Intervention </v>
          </cell>
          <cell r="C19">
            <v>0</v>
          </cell>
          <cell r="D19">
            <v>0</v>
          </cell>
          <cell r="E19">
            <v>0</v>
          </cell>
          <cell r="G19">
            <v>0</v>
          </cell>
          <cell r="H19">
            <v>0</v>
          </cell>
          <cell r="I19">
            <v>0</v>
          </cell>
          <cell r="K19">
            <v>0</v>
          </cell>
          <cell r="L19">
            <v>0</v>
          </cell>
          <cell r="M19">
            <v>0</v>
          </cell>
          <cell r="Q19">
            <v>0</v>
          </cell>
        </row>
        <row r="20">
          <cell r="B20" t="str">
            <v xml:space="preserve">Insert Bespoke Intervention </v>
          </cell>
          <cell r="C20">
            <v>0</v>
          </cell>
          <cell r="D20">
            <v>0</v>
          </cell>
          <cell r="E20">
            <v>0</v>
          </cell>
          <cell r="G20">
            <v>0</v>
          </cell>
          <cell r="H20">
            <v>0</v>
          </cell>
          <cell r="I20">
            <v>0</v>
          </cell>
          <cell r="K20">
            <v>0</v>
          </cell>
          <cell r="L20">
            <v>0</v>
          </cell>
          <cell r="M20">
            <v>0</v>
          </cell>
          <cell r="Q20">
            <v>0</v>
          </cell>
        </row>
        <row r="21">
          <cell r="B21" t="str">
            <v xml:space="preserve">Insert Bespoke Intervention </v>
          </cell>
          <cell r="C21">
            <v>0</v>
          </cell>
          <cell r="D21">
            <v>0</v>
          </cell>
          <cell r="E21">
            <v>0</v>
          </cell>
          <cell r="G21">
            <v>0</v>
          </cell>
          <cell r="H21">
            <v>0</v>
          </cell>
          <cell r="I21">
            <v>0</v>
          </cell>
          <cell r="K21">
            <v>0</v>
          </cell>
          <cell r="L21">
            <v>0</v>
          </cell>
          <cell r="M21">
            <v>0</v>
          </cell>
          <cell r="Q21">
            <v>0</v>
          </cell>
        </row>
        <row r="22">
          <cell r="B22" t="str">
            <v xml:space="preserve">Insert Bespoke Intervention </v>
          </cell>
          <cell r="C22">
            <v>0</v>
          </cell>
          <cell r="D22">
            <v>0</v>
          </cell>
          <cell r="E22">
            <v>0</v>
          </cell>
          <cell r="G22">
            <v>0</v>
          </cell>
          <cell r="H22">
            <v>0</v>
          </cell>
          <cell r="I22">
            <v>0</v>
          </cell>
          <cell r="K22">
            <v>0</v>
          </cell>
          <cell r="L22">
            <v>0</v>
          </cell>
          <cell r="M22">
            <v>0</v>
          </cell>
          <cell r="Q22">
            <v>0</v>
          </cell>
        </row>
        <row r="25">
          <cell r="C25">
            <v>0</v>
          </cell>
          <cell r="D25">
            <v>0</v>
          </cell>
          <cell r="E25">
            <v>0</v>
          </cell>
          <cell r="G25">
            <v>0</v>
          </cell>
          <cell r="H25">
            <v>0</v>
          </cell>
          <cell r="I25">
            <v>0</v>
          </cell>
          <cell r="K25">
            <v>0</v>
          </cell>
          <cell r="L25">
            <v>0</v>
          </cell>
          <cell r="M25">
            <v>0</v>
          </cell>
          <cell r="Q25">
            <v>0</v>
          </cell>
        </row>
        <row r="26">
          <cell r="C26">
            <v>0</v>
          </cell>
          <cell r="D26">
            <v>0</v>
          </cell>
          <cell r="E26">
            <v>0</v>
          </cell>
          <cell r="G26">
            <v>52027</v>
          </cell>
          <cell r="H26">
            <v>0</v>
          </cell>
          <cell r="I26">
            <v>52027</v>
          </cell>
          <cell r="K26">
            <v>0</v>
          </cell>
          <cell r="L26">
            <v>0</v>
          </cell>
          <cell r="M26">
            <v>0</v>
          </cell>
          <cell r="Q26">
            <v>52027</v>
          </cell>
        </row>
        <row r="27">
          <cell r="C27">
            <v>0</v>
          </cell>
          <cell r="D27">
            <v>0</v>
          </cell>
          <cell r="E27">
            <v>0</v>
          </cell>
          <cell r="G27">
            <v>0</v>
          </cell>
          <cell r="H27">
            <v>0</v>
          </cell>
          <cell r="I27">
            <v>0</v>
          </cell>
          <cell r="K27">
            <v>0</v>
          </cell>
          <cell r="L27">
            <v>0</v>
          </cell>
          <cell r="M27">
            <v>0</v>
          </cell>
          <cell r="Q27">
            <v>0</v>
          </cell>
        </row>
        <row r="28">
          <cell r="C28">
            <v>0</v>
          </cell>
          <cell r="D28">
            <v>0</v>
          </cell>
          <cell r="E28">
            <v>0</v>
          </cell>
          <cell r="G28">
            <v>122506</v>
          </cell>
          <cell r="H28">
            <v>0</v>
          </cell>
          <cell r="I28">
            <v>122506</v>
          </cell>
          <cell r="K28">
            <v>157000</v>
          </cell>
          <cell r="L28">
            <v>0</v>
          </cell>
          <cell r="M28">
            <v>157000</v>
          </cell>
          <cell r="Q28">
            <v>279506</v>
          </cell>
        </row>
        <row r="29">
          <cell r="C29">
            <v>0</v>
          </cell>
          <cell r="D29">
            <v>0</v>
          </cell>
          <cell r="E29">
            <v>0</v>
          </cell>
          <cell r="G29">
            <v>0</v>
          </cell>
          <cell r="H29">
            <v>0</v>
          </cell>
          <cell r="I29">
            <v>0</v>
          </cell>
          <cell r="K29">
            <v>209333</v>
          </cell>
          <cell r="L29">
            <v>0</v>
          </cell>
          <cell r="M29">
            <v>209333</v>
          </cell>
          <cell r="Q29">
            <v>209333</v>
          </cell>
        </row>
        <row r="30">
          <cell r="C30">
            <v>0</v>
          </cell>
          <cell r="D30">
            <v>0</v>
          </cell>
          <cell r="E30">
            <v>0</v>
          </cell>
          <cell r="G30">
            <v>0</v>
          </cell>
          <cell r="H30">
            <v>0</v>
          </cell>
          <cell r="I30">
            <v>0</v>
          </cell>
          <cell r="K30">
            <v>0</v>
          </cell>
          <cell r="L30">
            <v>0</v>
          </cell>
          <cell r="M30">
            <v>0</v>
          </cell>
          <cell r="Q30">
            <v>0</v>
          </cell>
        </row>
        <row r="31">
          <cell r="C31">
            <v>0</v>
          </cell>
          <cell r="D31">
            <v>0</v>
          </cell>
          <cell r="E31">
            <v>0</v>
          </cell>
          <cell r="G31">
            <v>0</v>
          </cell>
          <cell r="H31">
            <v>0</v>
          </cell>
          <cell r="I31">
            <v>0</v>
          </cell>
          <cell r="K31">
            <v>0</v>
          </cell>
          <cell r="L31">
            <v>104395</v>
          </cell>
          <cell r="M31">
            <v>104395</v>
          </cell>
          <cell r="Q31">
            <v>104395</v>
          </cell>
        </row>
        <row r="32">
          <cell r="C32">
            <v>0</v>
          </cell>
          <cell r="D32">
            <v>0</v>
          </cell>
          <cell r="E32">
            <v>0</v>
          </cell>
          <cell r="G32">
            <v>109038</v>
          </cell>
          <cell r="H32">
            <v>0</v>
          </cell>
          <cell r="I32">
            <v>109038</v>
          </cell>
          <cell r="K32">
            <v>251200</v>
          </cell>
          <cell r="L32">
            <v>0</v>
          </cell>
          <cell r="M32">
            <v>251200</v>
          </cell>
          <cell r="Q32">
            <v>360238</v>
          </cell>
        </row>
        <row r="33">
          <cell r="C33">
            <v>0</v>
          </cell>
          <cell r="D33">
            <v>0</v>
          </cell>
          <cell r="E33">
            <v>0</v>
          </cell>
          <cell r="G33">
            <v>0</v>
          </cell>
          <cell r="H33">
            <v>0</v>
          </cell>
          <cell r="I33">
            <v>0</v>
          </cell>
          <cell r="K33">
            <v>0</v>
          </cell>
          <cell r="L33">
            <v>114417</v>
          </cell>
          <cell r="M33">
            <v>114417</v>
          </cell>
          <cell r="Q33">
            <v>114417</v>
          </cell>
        </row>
        <row r="34">
          <cell r="C34">
            <v>52000</v>
          </cell>
          <cell r="D34">
            <v>0</v>
          </cell>
          <cell r="E34">
            <v>52000</v>
          </cell>
          <cell r="G34">
            <v>52027</v>
          </cell>
          <cell r="H34">
            <v>0</v>
          </cell>
          <cell r="I34">
            <v>52027</v>
          </cell>
          <cell r="K34">
            <v>52333</v>
          </cell>
          <cell r="L34">
            <v>0</v>
          </cell>
          <cell r="M34">
            <v>52333</v>
          </cell>
          <cell r="Q34">
            <v>156360</v>
          </cell>
        </row>
        <row r="35">
          <cell r="C35">
            <v>0</v>
          </cell>
          <cell r="D35">
            <v>0</v>
          </cell>
          <cell r="E35">
            <v>0</v>
          </cell>
          <cell r="G35">
            <v>0</v>
          </cell>
          <cell r="H35">
            <v>0</v>
          </cell>
          <cell r="I35">
            <v>0</v>
          </cell>
          <cell r="K35">
            <v>153860</v>
          </cell>
          <cell r="L35">
            <v>0</v>
          </cell>
          <cell r="M35">
            <v>153860</v>
          </cell>
          <cell r="Q35">
            <v>153860</v>
          </cell>
        </row>
        <row r="36">
          <cell r="C36">
            <v>0</v>
          </cell>
          <cell r="D36">
            <v>0</v>
          </cell>
          <cell r="E36">
            <v>0</v>
          </cell>
          <cell r="G36">
            <v>0</v>
          </cell>
          <cell r="H36">
            <v>0</v>
          </cell>
          <cell r="I36">
            <v>0</v>
          </cell>
          <cell r="K36">
            <v>104667</v>
          </cell>
          <cell r="L36">
            <v>0</v>
          </cell>
          <cell r="M36">
            <v>104667</v>
          </cell>
          <cell r="Q36">
            <v>104667</v>
          </cell>
        </row>
        <row r="37">
          <cell r="C37">
            <v>0</v>
          </cell>
          <cell r="D37">
            <v>0</v>
          </cell>
          <cell r="E37">
            <v>0</v>
          </cell>
          <cell r="G37">
            <v>0</v>
          </cell>
          <cell r="H37">
            <v>0</v>
          </cell>
          <cell r="I37">
            <v>0</v>
          </cell>
          <cell r="K37">
            <v>0</v>
          </cell>
          <cell r="L37">
            <v>0</v>
          </cell>
          <cell r="M37">
            <v>0</v>
          </cell>
          <cell r="Q37">
            <v>0</v>
          </cell>
        </row>
        <row r="38">
          <cell r="C38">
            <v>0</v>
          </cell>
          <cell r="D38">
            <v>0</v>
          </cell>
          <cell r="E38">
            <v>0</v>
          </cell>
          <cell r="G38">
            <v>0</v>
          </cell>
          <cell r="H38">
            <v>0</v>
          </cell>
          <cell r="I38">
            <v>0</v>
          </cell>
          <cell r="K38">
            <v>0</v>
          </cell>
          <cell r="L38">
            <v>0</v>
          </cell>
          <cell r="M38">
            <v>0</v>
          </cell>
          <cell r="Q38">
            <v>0</v>
          </cell>
        </row>
        <row r="39">
          <cell r="C39">
            <v>108160</v>
          </cell>
          <cell r="D39">
            <v>0</v>
          </cell>
          <cell r="E39">
            <v>108160</v>
          </cell>
          <cell r="G39">
            <v>312163</v>
          </cell>
          <cell r="H39">
            <v>0</v>
          </cell>
          <cell r="I39">
            <v>312163</v>
          </cell>
          <cell r="K39">
            <v>422854</v>
          </cell>
          <cell r="L39">
            <v>0</v>
          </cell>
          <cell r="M39">
            <v>422854</v>
          </cell>
          <cell r="Q39">
            <v>843177</v>
          </cell>
        </row>
        <row r="40">
          <cell r="C40">
            <v>0</v>
          </cell>
          <cell r="D40">
            <v>0</v>
          </cell>
          <cell r="E40">
            <v>0</v>
          </cell>
          <cell r="G40">
            <v>0</v>
          </cell>
          <cell r="H40">
            <v>0</v>
          </cell>
          <cell r="I40">
            <v>0</v>
          </cell>
          <cell r="K40">
            <v>0</v>
          </cell>
          <cell r="L40">
            <v>0</v>
          </cell>
          <cell r="M40">
            <v>0</v>
          </cell>
          <cell r="Q40">
            <v>0</v>
          </cell>
        </row>
        <row r="41">
          <cell r="C41">
            <v>0</v>
          </cell>
          <cell r="D41">
            <v>0</v>
          </cell>
          <cell r="E41">
            <v>0</v>
          </cell>
          <cell r="G41">
            <v>0</v>
          </cell>
          <cell r="H41">
            <v>0</v>
          </cell>
          <cell r="I41">
            <v>0</v>
          </cell>
          <cell r="K41">
            <v>0</v>
          </cell>
          <cell r="L41">
            <v>0</v>
          </cell>
          <cell r="M41">
            <v>0</v>
          </cell>
          <cell r="Q41">
            <v>0</v>
          </cell>
        </row>
        <row r="43">
          <cell r="B43" t="str">
            <v>Support inward investment both national and FDI</v>
          </cell>
          <cell r="C43">
            <v>56982</v>
          </cell>
          <cell r="D43">
            <v>0</v>
          </cell>
          <cell r="E43">
            <v>56982</v>
          </cell>
          <cell r="G43">
            <v>104054</v>
          </cell>
          <cell r="H43">
            <v>0</v>
          </cell>
          <cell r="I43">
            <v>104054</v>
          </cell>
          <cell r="K43">
            <v>157094</v>
          </cell>
          <cell r="L43">
            <v>0</v>
          </cell>
          <cell r="M43">
            <v>157094</v>
          </cell>
          <cell r="Q43">
            <v>318130</v>
          </cell>
        </row>
        <row r="44">
          <cell r="B44" t="str">
            <v>Sector support</v>
          </cell>
          <cell r="C44">
            <v>0</v>
          </cell>
          <cell r="D44">
            <v>0</v>
          </cell>
          <cell r="E44">
            <v>0</v>
          </cell>
          <cell r="G44">
            <v>52027</v>
          </cell>
          <cell r="H44">
            <v>0</v>
          </cell>
          <cell r="I44">
            <v>52027</v>
          </cell>
          <cell r="K44">
            <v>209333</v>
          </cell>
          <cell r="L44">
            <v>0</v>
          </cell>
          <cell r="M44">
            <v>209333</v>
          </cell>
          <cell r="Q44">
            <v>261360</v>
          </cell>
        </row>
        <row r="45">
          <cell r="B45" t="str">
            <v xml:space="preserve">Insert Bespoke Intervention </v>
          </cell>
          <cell r="C45">
            <v>0</v>
          </cell>
          <cell r="D45">
            <v>0</v>
          </cell>
          <cell r="E45">
            <v>0</v>
          </cell>
          <cell r="G45">
            <v>0</v>
          </cell>
          <cell r="H45">
            <v>0</v>
          </cell>
          <cell r="I45">
            <v>0</v>
          </cell>
          <cell r="K45">
            <v>0</v>
          </cell>
          <cell r="L45">
            <v>0</v>
          </cell>
          <cell r="M45">
            <v>0</v>
          </cell>
          <cell r="Q45">
            <v>0</v>
          </cell>
        </row>
        <row r="46">
          <cell r="B46" t="str">
            <v xml:space="preserve">Insert Bespoke Intervention </v>
          </cell>
          <cell r="C46">
            <v>0</v>
          </cell>
          <cell r="D46">
            <v>0</v>
          </cell>
          <cell r="E46">
            <v>0</v>
          </cell>
          <cell r="G46">
            <v>0</v>
          </cell>
          <cell r="H46">
            <v>0</v>
          </cell>
          <cell r="I46">
            <v>0</v>
          </cell>
          <cell r="K46">
            <v>0</v>
          </cell>
          <cell r="L46">
            <v>0</v>
          </cell>
          <cell r="M46">
            <v>0</v>
          </cell>
          <cell r="Q46">
            <v>0</v>
          </cell>
        </row>
        <row r="47">
          <cell r="B47" t="str">
            <v xml:space="preserve">Insert Bespoke Intervention </v>
          </cell>
          <cell r="C47">
            <v>0</v>
          </cell>
          <cell r="D47">
            <v>0</v>
          </cell>
          <cell r="E47">
            <v>0</v>
          </cell>
          <cell r="G47">
            <v>0</v>
          </cell>
          <cell r="H47">
            <v>0</v>
          </cell>
          <cell r="I47">
            <v>0</v>
          </cell>
          <cell r="K47">
            <v>0</v>
          </cell>
          <cell r="L47">
            <v>0</v>
          </cell>
          <cell r="M47">
            <v>0</v>
          </cell>
          <cell r="Q47">
            <v>0</v>
          </cell>
        </row>
        <row r="50">
          <cell r="C50"/>
          <cell r="D50"/>
          <cell r="E50"/>
          <cell r="G50">
            <v>410272</v>
          </cell>
          <cell r="H50">
            <v>45000</v>
          </cell>
          <cell r="I50">
            <v>455272</v>
          </cell>
          <cell r="K50">
            <v>1567856</v>
          </cell>
          <cell r="L50">
            <v>25000</v>
          </cell>
          <cell r="M50">
            <v>1592856</v>
          </cell>
          <cell r="Q50">
            <v>2048128</v>
          </cell>
        </row>
        <row r="51">
          <cell r="C51"/>
          <cell r="D51"/>
          <cell r="E51"/>
          <cell r="G51">
            <v>0</v>
          </cell>
          <cell r="H51">
            <v>0</v>
          </cell>
          <cell r="I51">
            <v>0</v>
          </cell>
          <cell r="K51">
            <v>125429</v>
          </cell>
          <cell r="L51">
            <v>25000</v>
          </cell>
          <cell r="M51">
            <v>150429</v>
          </cell>
          <cell r="Q51">
            <v>150429</v>
          </cell>
        </row>
        <row r="52">
          <cell r="C52"/>
          <cell r="D52"/>
          <cell r="E52"/>
          <cell r="G52">
            <v>0</v>
          </cell>
          <cell r="H52">
            <v>0</v>
          </cell>
          <cell r="I52">
            <v>0</v>
          </cell>
          <cell r="K52">
            <v>0</v>
          </cell>
          <cell r="L52">
            <v>0</v>
          </cell>
          <cell r="M52">
            <v>0</v>
          </cell>
          <cell r="Q52">
            <v>0</v>
          </cell>
        </row>
        <row r="53">
          <cell r="C53"/>
          <cell r="D53"/>
          <cell r="E53"/>
          <cell r="G53">
            <v>0</v>
          </cell>
          <cell r="H53">
            <v>0</v>
          </cell>
          <cell r="I53">
            <v>0</v>
          </cell>
          <cell r="K53">
            <v>0</v>
          </cell>
          <cell r="L53">
            <v>0</v>
          </cell>
          <cell r="M53">
            <v>0</v>
          </cell>
          <cell r="Q53">
            <v>0</v>
          </cell>
        </row>
        <row r="54">
          <cell r="C54"/>
          <cell r="D54"/>
          <cell r="E54"/>
          <cell r="G54">
            <v>0</v>
          </cell>
          <cell r="H54">
            <v>0</v>
          </cell>
          <cell r="I54">
            <v>0</v>
          </cell>
          <cell r="K54">
            <v>0</v>
          </cell>
          <cell r="L54">
            <v>0</v>
          </cell>
          <cell r="M54">
            <v>0</v>
          </cell>
          <cell r="Q54">
            <v>0</v>
          </cell>
        </row>
        <row r="55">
          <cell r="C55"/>
          <cell r="D55"/>
          <cell r="E55"/>
          <cell r="G55">
            <v>0</v>
          </cell>
          <cell r="H55">
            <v>0</v>
          </cell>
          <cell r="I55">
            <v>0</v>
          </cell>
          <cell r="K55">
            <v>78393</v>
          </cell>
          <cell r="L55">
            <v>0</v>
          </cell>
          <cell r="M55">
            <v>78393</v>
          </cell>
          <cell r="Q55">
            <v>78393</v>
          </cell>
        </row>
        <row r="56">
          <cell r="C56"/>
          <cell r="D56"/>
          <cell r="E56"/>
          <cell r="G56">
            <v>0</v>
          </cell>
          <cell r="H56">
            <v>0</v>
          </cell>
          <cell r="I56">
            <v>0</v>
          </cell>
          <cell r="K56">
            <v>78393</v>
          </cell>
          <cell r="L56">
            <v>20000</v>
          </cell>
          <cell r="M56">
            <v>98393</v>
          </cell>
          <cell r="Q56">
            <v>98393</v>
          </cell>
        </row>
        <row r="57">
          <cell r="C57"/>
          <cell r="D57"/>
          <cell r="E57"/>
          <cell r="G57">
            <v>0</v>
          </cell>
          <cell r="H57">
            <v>0</v>
          </cell>
          <cell r="I57">
            <v>0</v>
          </cell>
          <cell r="K57">
            <v>0</v>
          </cell>
          <cell r="L57">
            <v>0</v>
          </cell>
          <cell r="M57">
            <v>0</v>
          </cell>
          <cell r="Q57">
            <v>0</v>
          </cell>
        </row>
        <row r="58">
          <cell r="C58"/>
          <cell r="D58"/>
          <cell r="E58"/>
          <cell r="G58">
            <v>0</v>
          </cell>
          <cell r="H58">
            <v>0</v>
          </cell>
          <cell r="I58">
            <v>0</v>
          </cell>
          <cell r="K58">
            <v>31357</v>
          </cell>
          <cell r="L58">
            <v>120000</v>
          </cell>
          <cell r="M58">
            <v>151357</v>
          </cell>
          <cell r="Q58">
            <v>151357</v>
          </cell>
        </row>
        <row r="60">
          <cell r="B60" t="str">
            <v>Employment Support for unemployed people (particularly LTU &amp; priority groups)</v>
          </cell>
          <cell r="C60"/>
          <cell r="D60"/>
          <cell r="E60"/>
          <cell r="G60">
            <v>136757</v>
          </cell>
          <cell r="H60">
            <v>17638</v>
          </cell>
          <cell r="I60">
            <v>154395</v>
          </cell>
          <cell r="K60">
            <v>520034</v>
          </cell>
          <cell r="L60">
            <v>28813</v>
          </cell>
          <cell r="M60">
            <v>548847</v>
          </cell>
          <cell r="Q60">
            <v>703242</v>
          </cell>
        </row>
        <row r="61">
          <cell r="B61" t="str">
            <v xml:space="preserve">Insert Bespoke Intervention </v>
          </cell>
          <cell r="C61"/>
          <cell r="D61"/>
          <cell r="E61"/>
          <cell r="G61">
            <v>0</v>
          </cell>
          <cell r="H61">
            <v>0</v>
          </cell>
          <cell r="I61">
            <v>0</v>
          </cell>
          <cell r="K61">
            <v>0</v>
          </cell>
          <cell r="L61">
            <v>0</v>
          </cell>
          <cell r="M61">
            <v>0</v>
          </cell>
          <cell r="Q61">
            <v>0</v>
          </cell>
        </row>
        <row r="62">
          <cell r="B62" t="str">
            <v xml:space="preserve">Insert Bespoke Intervention </v>
          </cell>
          <cell r="C62"/>
          <cell r="D62"/>
          <cell r="E62"/>
          <cell r="G62">
            <v>0</v>
          </cell>
          <cell r="H62">
            <v>0</v>
          </cell>
          <cell r="I62">
            <v>0</v>
          </cell>
          <cell r="K62">
            <v>0</v>
          </cell>
          <cell r="L62">
            <v>0</v>
          </cell>
          <cell r="M62">
            <v>0</v>
          </cell>
          <cell r="Q62">
            <v>0</v>
          </cell>
        </row>
        <row r="63">
          <cell r="B63" t="str">
            <v xml:space="preserve">Insert Bespoke Intervention </v>
          </cell>
          <cell r="C63"/>
          <cell r="D63"/>
          <cell r="E63"/>
          <cell r="G63">
            <v>0</v>
          </cell>
          <cell r="H63">
            <v>0</v>
          </cell>
          <cell r="I63">
            <v>0</v>
          </cell>
          <cell r="K63">
            <v>0</v>
          </cell>
          <cell r="L63">
            <v>0</v>
          </cell>
          <cell r="M63">
            <v>0</v>
          </cell>
          <cell r="Q63">
            <v>0</v>
          </cell>
        </row>
        <row r="64">
          <cell r="B64" t="str">
            <v xml:space="preserve">Insert Bespoke Intervention </v>
          </cell>
          <cell r="C64"/>
          <cell r="D64"/>
          <cell r="E64"/>
          <cell r="G64">
            <v>0</v>
          </cell>
          <cell r="H64">
            <v>0</v>
          </cell>
          <cell r="I64">
            <v>0</v>
          </cell>
          <cell r="K64">
            <v>0</v>
          </cell>
          <cell r="L64">
            <v>0</v>
          </cell>
          <cell r="M64">
            <v>0</v>
          </cell>
          <cell r="Q64">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id="4" name="Profile" displayName="Profile" ref="A6:Q71" totalsRowShown="0" headerRowDxfId="30" tableBorderDxfId="29">
  <autoFilter ref="A6:Q71"/>
  <tableColumns count="17">
    <tableColumn id="1" name="Investment Priority" dataDxfId="28"/>
    <tableColumn id="2" name="Intervention" dataDxfId="27"/>
    <tableColumn id="3" name="UKSPF Allocation " dataDxfId="26"/>
    <tableColumn id="4" name="% of Total UKSPF Allocation" dataDxfId="25"/>
    <tableColumn id="5" name="2022-23" dataDxfId="24"/>
    <tableColumn id="6" name="2023-24" dataDxfId="23"/>
    <tableColumn id="7" name="2024-25" dataDxfId="22"/>
    <tableColumn id="8" name="Annual Expenditure Totals" dataDxfId="21"/>
    <tableColumn id="9" name="Capital 22/23" dataDxfId="20"/>
    <tableColumn id="10" name="Revenue 22/23" dataDxfId="19"/>
    <tableColumn id="11" name="Capital 23/24" dataDxfId="18"/>
    <tableColumn id="12" name="Revenue 23/24" dataDxfId="17"/>
    <tableColumn id="13" name="Capital 24/25" dataDxfId="16"/>
    <tableColumn id="14" name="Revenue 24/25" dataDxfId="15"/>
    <tableColumn id="15" name="Capital/Revenue Totals" dataDxfId="14">
      <calculatedColumnFormula>SUM(I7:N7)</calculatedColumnFormula>
    </tableColumn>
    <tableColumn id="16" name="Supporting comments relating to expenditure" dataDxfId="13"/>
    <tableColumn id="17" name="ID" dataDxfId="12"/>
  </tableColumns>
  <tableStyleInfo showFirstColumn="0" showLastColumn="0" showRowStripes="1" showColumnStripes="0"/>
</table>
</file>

<file path=xl/tables/table2.xml><?xml version="1.0" encoding="utf-8"?>
<table xmlns="http://schemas.openxmlformats.org/spreadsheetml/2006/main" id="1" name="Match" displayName="Match" ref="B8:H11" totalsRowShown="0" headerRowDxfId="8" headerRowBorderDxfId="7">
  <autoFilter ref="B8:H11"/>
  <tableColumns count="7">
    <tableColumn id="1" name="Match/Leverage Sources" dataDxfId="6">
      <calculatedColumnFormula>'Table D - Match Funding'!B6</calculatedColumnFormula>
    </tableColumn>
    <tableColumn id="2" name="Source Name "/>
    <tableColumn id="3" name="Status "/>
    <tableColumn id="4" name="2022-23"/>
    <tableColumn id="5" name="2023-24"/>
    <tableColumn id="6" name="2024-25"/>
    <tableColumn id="7" name="Total"/>
  </tableColumns>
  <tableStyleInfo name="TableStyleMedium2" showFirstColumn="0" showLastColumn="0" showRowStripes="1" showColumnStripes="0"/>
</table>
</file>

<file path=xl/tables/table3.xml><?xml version="1.0" encoding="utf-8"?>
<table xmlns="http://schemas.openxmlformats.org/spreadsheetml/2006/main" id="2" name="Allocation" displayName="Allocation" ref="B17:M20" totalsRowShown="0" headerRowBorderDxfId="5">
  <autoFilter ref="B17:M20"/>
  <tableColumns count="12">
    <tableColumn id="1" name="Funding Period"/>
    <tableColumn id="2" name="Communities &amp; Place" dataDxfId="4">
      <calculatedColumnFormula>'Table C - Allocation Summary'!E6</calculatedColumnFormula>
    </tableColumn>
    <tableColumn id="3" name="C&amp;P Bespoke"/>
    <tableColumn id="4" name="C&amp;P Totals"/>
    <tableColumn id="5" name="Local Businesses"/>
    <tableColumn id="6" name="LB   Bespoke"/>
    <tableColumn id="7" name="LB Totals"/>
    <tableColumn id="8" name="People &amp; Skills"/>
    <tableColumn id="9" name="P&amp;S   Bespoke"/>
    <tableColumn id="10" name="P&amp;S Totals"/>
    <tableColumn id="11" name="£ Fund Total"/>
    <tableColumn id="12" name="% Fund Total" dataDxfId="3"/>
  </tableColumns>
  <tableStyleInfo name="TableStyleMedium2" showFirstColumn="0" showLastColumn="0" showRowStripes="1" showColumnStripes="0"/>
</table>
</file>

<file path=xl/tables/table4.xml><?xml version="1.0" encoding="utf-8"?>
<table xmlns="http://schemas.openxmlformats.org/spreadsheetml/2006/main" id="3" name="CapRev" displayName="CapRev" ref="B26:J29" totalsRowShown="0" headerRowDxfId="2" headerRowBorderDxfId="1">
  <autoFilter ref="B26:J29"/>
  <tableColumns count="9">
    <tableColumn id="1" name=" C&amp;P Cap%" dataDxfId="0">
      <calculatedColumnFormula>'Table C - Allocation Summary'!P6</calculatedColumnFormula>
    </tableColumn>
    <tableColumn id="2" name="C&amp;P Rev%"/>
    <tableColumn id="3" name="LB Cap%"/>
    <tableColumn id="4" name="LB Rev%"/>
    <tableColumn id="5" name="P&amp;S Cap%"/>
    <tableColumn id="6" name="P&amp;S Rev%"/>
    <tableColumn id="7" name="Total Cap%"/>
    <tableColumn id="8" name="Total Rev%"/>
    <tableColumn id="9" name="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7"/>
  <sheetViews>
    <sheetView topLeftCell="A16" workbookViewId="0">
      <selection activeCell="A25" sqref="A25:S25"/>
    </sheetView>
  </sheetViews>
  <sheetFormatPr defaultColWidth="8.5546875" defaultRowHeight="13.8" x14ac:dyDescent="0.25"/>
  <cols>
    <col min="1" max="4" width="8.5546875" style="1"/>
    <col min="5" max="5" width="8.33203125" style="1" customWidth="1"/>
    <col min="6" max="17" width="8.5546875" style="1"/>
    <col min="18" max="18" width="13.109375" style="1" customWidth="1"/>
    <col min="19" max="19" width="12.5546875" style="1" customWidth="1"/>
    <col min="20" max="16384" width="8.5546875" style="1"/>
  </cols>
  <sheetData>
    <row r="2" spans="1:19" ht="14.4" thickBot="1" x14ac:dyDescent="0.3"/>
    <row r="3" spans="1:19" ht="18" thickBot="1" x14ac:dyDescent="0.35">
      <c r="A3" s="208" t="s">
        <v>0</v>
      </c>
      <c r="B3" s="209"/>
      <c r="C3" s="209"/>
      <c r="D3" s="209"/>
      <c r="E3" s="209"/>
      <c r="F3" s="210"/>
      <c r="G3" s="211"/>
      <c r="H3" s="211"/>
      <c r="I3" s="211"/>
      <c r="J3" s="211"/>
      <c r="K3" s="211"/>
      <c r="L3" s="211"/>
      <c r="M3" s="211"/>
      <c r="N3" s="211"/>
      <c r="O3" s="211"/>
      <c r="P3" s="211"/>
      <c r="Q3" s="211"/>
      <c r="R3" s="211"/>
      <c r="S3" s="212"/>
    </row>
    <row r="4" spans="1:19" ht="21" customHeight="1" x14ac:dyDescent="0.25">
      <c r="A4" s="213" t="s">
        <v>1</v>
      </c>
      <c r="B4" s="214"/>
      <c r="C4" s="214"/>
      <c r="D4" s="214"/>
      <c r="E4" s="214"/>
      <c r="F4" s="214"/>
      <c r="G4" s="214"/>
      <c r="H4" s="214"/>
      <c r="I4" s="214"/>
      <c r="J4" s="214"/>
      <c r="K4" s="214"/>
      <c r="L4" s="214"/>
      <c r="M4" s="214"/>
      <c r="N4" s="214"/>
      <c r="O4" s="214"/>
      <c r="P4" s="214"/>
      <c r="Q4" s="214"/>
      <c r="R4" s="214"/>
      <c r="S4" s="215"/>
    </row>
    <row r="5" spans="1:19" ht="28.35" customHeight="1" x14ac:dyDescent="0.25">
      <c r="A5" s="216" t="s">
        <v>2</v>
      </c>
      <c r="B5" s="217"/>
      <c r="C5" s="217"/>
      <c r="D5" s="217"/>
      <c r="E5" s="217"/>
      <c r="F5" s="217"/>
      <c r="G5" s="217"/>
      <c r="H5" s="217"/>
      <c r="I5" s="217"/>
      <c r="J5" s="217"/>
      <c r="K5" s="217"/>
      <c r="L5" s="217"/>
      <c r="M5" s="217"/>
      <c r="N5" s="217"/>
      <c r="O5" s="217"/>
      <c r="P5" s="217"/>
      <c r="Q5" s="217"/>
      <c r="R5" s="217"/>
      <c r="S5" s="218"/>
    </row>
    <row r="6" spans="1:19" ht="14.4" x14ac:dyDescent="0.25">
      <c r="A6" s="216" t="s">
        <v>3</v>
      </c>
      <c r="B6" s="192"/>
      <c r="C6" s="192"/>
      <c r="D6" s="192"/>
      <c r="E6" s="192"/>
      <c r="F6" s="192"/>
      <c r="G6" s="192"/>
      <c r="H6" s="192"/>
      <c r="I6" s="192"/>
      <c r="J6" s="192"/>
      <c r="K6" s="192"/>
      <c r="L6" s="192"/>
      <c r="M6" s="192"/>
      <c r="N6" s="192"/>
      <c r="O6" s="192"/>
      <c r="P6" s="192"/>
      <c r="Q6" s="192"/>
      <c r="R6" s="192"/>
      <c r="S6" s="193"/>
    </row>
    <row r="7" spans="1:19" ht="16.350000000000001" customHeight="1" x14ac:dyDescent="0.25">
      <c r="A7" s="216" t="s">
        <v>4</v>
      </c>
      <c r="B7" s="192"/>
      <c r="C7" s="192"/>
      <c r="D7" s="192"/>
      <c r="E7" s="192"/>
      <c r="F7" s="192"/>
      <c r="G7" s="192"/>
      <c r="H7" s="192"/>
      <c r="I7" s="192"/>
      <c r="J7" s="192"/>
      <c r="K7" s="192"/>
      <c r="L7" s="192"/>
      <c r="M7" s="192"/>
      <c r="N7" s="192"/>
      <c r="O7" s="192"/>
      <c r="P7" s="192"/>
      <c r="Q7" s="192"/>
      <c r="R7" s="192"/>
      <c r="S7" s="193"/>
    </row>
    <row r="8" spans="1:19" ht="28.2" customHeight="1" thickBot="1" x14ac:dyDescent="0.35">
      <c r="A8" s="202" t="s">
        <v>5</v>
      </c>
      <c r="B8" s="203"/>
      <c r="C8" s="203"/>
      <c r="D8" s="203"/>
      <c r="E8" s="203"/>
      <c r="F8" s="203"/>
      <c r="G8" s="203"/>
      <c r="H8" s="203"/>
      <c r="I8" s="203"/>
      <c r="J8" s="203"/>
      <c r="K8" s="203"/>
      <c r="L8" s="203"/>
      <c r="M8" s="203"/>
      <c r="N8" s="203"/>
      <c r="O8" s="203"/>
      <c r="P8" s="203"/>
      <c r="Q8" s="203"/>
      <c r="R8" s="203"/>
      <c r="S8" s="204"/>
    </row>
    <row r="9" spans="1:19" ht="14.4" x14ac:dyDescent="0.25">
      <c r="A9" s="219" t="s">
        <v>6</v>
      </c>
      <c r="B9" s="220"/>
      <c r="C9" s="220"/>
      <c r="D9" s="220"/>
      <c r="E9" s="220"/>
      <c r="F9" s="220"/>
      <c r="G9" s="220"/>
      <c r="H9" s="220"/>
      <c r="I9" s="220"/>
      <c r="J9" s="220"/>
      <c r="K9" s="220"/>
      <c r="L9" s="220"/>
      <c r="M9" s="220"/>
      <c r="N9" s="220"/>
      <c r="O9" s="220"/>
      <c r="P9" s="220"/>
      <c r="Q9" s="220"/>
      <c r="R9" s="220"/>
      <c r="S9" s="221"/>
    </row>
    <row r="10" spans="1:19" s="2" customFormat="1" ht="20.7" customHeight="1" thickBot="1" x14ac:dyDescent="0.35">
      <c r="A10" s="222" t="s">
        <v>7</v>
      </c>
      <c r="B10" s="223"/>
      <c r="C10" s="223"/>
      <c r="D10" s="223"/>
      <c r="E10" s="223"/>
      <c r="F10" s="223"/>
      <c r="G10" s="223"/>
      <c r="H10" s="223"/>
      <c r="I10" s="223"/>
      <c r="J10" s="223"/>
      <c r="K10" s="223"/>
      <c r="L10" s="223"/>
      <c r="M10" s="223"/>
      <c r="N10" s="223"/>
      <c r="O10" s="223"/>
      <c r="P10" s="223"/>
      <c r="Q10" s="223"/>
      <c r="R10" s="223"/>
      <c r="S10" s="224"/>
    </row>
    <row r="11" spans="1:19" ht="14.4" x14ac:dyDescent="0.3">
      <c r="A11" s="228" t="s">
        <v>8</v>
      </c>
      <c r="B11" s="229"/>
      <c r="C11" s="229"/>
      <c r="D11" s="229"/>
      <c r="E11" s="229"/>
      <c r="F11" s="229"/>
      <c r="G11" s="229"/>
      <c r="H11" s="229"/>
      <c r="I11" s="229"/>
      <c r="J11" s="229"/>
      <c r="K11" s="229"/>
      <c r="L11" s="229"/>
      <c r="M11" s="229"/>
      <c r="N11" s="229"/>
      <c r="O11" s="229"/>
      <c r="P11" s="229"/>
      <c r="Q11" s="229"/>
      <c r="R11" s="229"/>
      <c r="S11" s="230"/>
    </row>
    <row r="12" spans="1:19" s="2" customFormat="1" ht="53.7" customHeight="1" x14ac:dyDescent="0.3">
      <c r="A12" s="191" t="s">
        <v>9</v>
      </c>
      <c r="B12" s="231"/>
      <c r="C12" s="231"/>
      <c r="D12" s="231"/>
      <c r="E12" s="231"/>
      <c r="F12" s="231"/>
      <c r="G12" s="231"/>
      <c r="H12" s="231"/>
      <c r="I12" s="231"/>
      <c r="J12" s="231"/>
      <c r="K12" s="231"/>
      <c r="L12" s="231"/>
      <c r="M12" s="231"/>
      <c r="N12" s="231"/>
      <c r="O12" s="231"/>
      <c r="P12" s="231"/>
      <c r="Q12" s="231"/>
      <c r="R12" s="231"/>
      <c r="S12" s="232"/>
    </row>
    <row r="13" spans="1:19" s="2" customFormat="1" ht="53.1" customHeight="1" x14ac:dyDescent="0.3">
      <c r="A13" s="191" t="s">
        <v>10</v>
      </c>
      <c r="B13" s="231"/>
      <c r="C13" s="231"/>
      <c r="D13" s="231"/>
      <c r="E13" s="231"/>
      <c r="F13" s="231"/>
      <c r="G13" s="231"/>
      <c r="H13" s="231"/>
      <c r="I13" s="231"/>
      <c r="J13" s="231"/>
      <c r="K13" s="231"/>
      <c r="L13" s="231"/>
      <c r="M13" s="231"/>
      <c r="N13" s="231"/>
      <c r="O13" s="231"/>
      <c r="P13" s="231"/>
      <c r="Q13" s="231"/>
      <c r="R13" s="231"/>
      <c r="S13" s="232"/>
    </row>
    <row r="14" spans="1:19" ht="59.1" customHeight="1" x14ac:dyDescent="0.25">
      <c r="A14" s="191" t="s">
        <v>11</v>
      </c>
      <c r="B14" s="231"/>
      <c r="C14" s="231"/>
      <c r="D14" s="231"/>
      <c r="E14" s="231"/>
      <c r="F14" s="231"/>
      <c r="G14" s="231"/>
      <c r="H14" s="231"/>
      <c r="I14" s="231"/>
      <c r="J14" s="231"/>
      <c r="K14" s="231"/>
      <c r="L14" s="231"/>
      <c r="M14" s="231"/>
      <c r="N14" s="231"/>
      <c r="O14" s="231"/>
      <c r="P14" s="231"/>
      <c r="Q14" s="231"/>
      <c r="R14" s="231"/>
      <c r="S14" s="232"/>
    </row>
    <row r="15" spans="1:19" ht="50.7" customHeight="1" x14ac:dyDescent="0.25">
      <c r="A15" s="188" t="s">
        <v>12</v>
      </c>
      <c r="B15" s="189"/>
      <c r="C15" s="189"/>
      <c r="D15" s="189"/>
      <c r="E15" s="189"/>
      <c r="F15" s="189"/>
      <c r="G15" s="189"/>
      <c r="H15" s="189"/>
      <c r="I15" s="189"/>
      <c r="J15" s="189"/>
      <c r="K15" s="189"/>
      <c r="L15" s="189"/>
      <c r="M15" s="189"/>
      <c r="N15" s="189"/>
      <c r="O15" s="189"/>
      <c r="P15" s="189"/>
      <c r="Q15" s="189"/>
      <c r="R15" s="189"/>
      <c r="S15" s="190"/>
    </row>
    <row r="16" spans="1:19" ht="14.4" x14ac:dyDescent="0.25">
      <c r="A16" s="191" t="s">
        <v>13</v>
      </c>
      <c r="B16" s="192"/>
      <c r="C16" s="192"/>
      <c r="D16" s="192"/>
      <c r="E16" s="192"/>
      <c r="F16" s="192"/>
      <c r="G16" s="192"/>
      <c r="H16" s="192"/>
      <c r="I16" s="192"/>
      <c r="J16" s="192"/>
      <c r="K16" s="192"/>
      <c r="L16" s="192"/>
      <c r="M16" s="192"/>
      <c r="N16" s="192"/>
      <c r="O16" s="192"/>
      <c r="P16" s="192"/>
      <c r="Q16" s="192"/>
      <c r="R16" s="192"/>
      <c r="S16" s="193"/>
    </row>
    <row r="17" spans="1:19" ht="14.4" x14ac:dyDescent="0.25">
      <c r="A17" s="191" t="s">
        <v>14</v>
      </c>
      <c r="B17" s="192"/>
      <c r="C17" s="192"/>
      <c r="D17" s="192"/>
      <c r="E17" s="192"/>
      <c r="F17" s="192"/>
      <c r="G17" s="192"/>
      <c r="H17" s="192"/>
      <c r="I17" s="192"/>
      <c r="J17" s="192"/>
      <c r="K17" s="192"/>
      <c r="L17" s="192"/>
      <c r="M17" s="192"/>
      <c r="N17" s="192"/>
      <c r="O17" s="192"/>
      <c r="P17" s="192"/>
      <c r="Q17" s="192"/>
      <c r="R17" s="192"/>
      <c r="S17" s="193"/>
    </row>
    <row r="18" spans="1:19" ht="16.5" customHeight="1" x14ac:dyDescent="0.25">
      <c r="A18" s="191" t="s">
        <v>15</v>
      </c>
      <c r="B18" s="192"/>
      <c r="C18" s="192"/>
      <c r="D18" s="192"/>
      <c r="E18" s="192"/>
      <c r="F18" s="192"/>
      <c r="G18" s="192"/>
      <c r="H18" s="192"/>
      <c r="I18" s="192"/>
      <c r="J18" s="192"/>
      <c r="K18" s="192"/>
      <c r="L18" s="192"/>
      <c r="M18" s="192"/>
      <c r="N18" s="192"/>
      <c r="O18" s="192"/>
      <c r="P18" s="192"/>
      <c r="Q18" s="192"/>
      <c r="R18" s="192"/>
      <c r="S18" s="193"/>
    </row>
    <row r="19" spans="1:19" ht="57.6" customHeight="1" x14ac:dyDescent="0.25">
      <c r="A19" s="191" t="s">
        <v>16</v>
      </c>
      <c r="B19" s="197"/>
      <c r="C19" s="197"/>
      <c r="D19" s="197"/>
      <c r="E19" s="197"/>
      <c r="F19" s="197"/>
      <c r="G19" s="197"/>
      <c r="H19" s="197"/>
      <c r="I19" s="197"/>
      <c r="J19" s="197"/>
      <c r="K19" s="197"/>
      <c r="L19" s="197"/>
      <c r="M19" s="197"/>
      <c r="N19" s="197"/>
      <c r="O19" s="197"/>
      <c r="P19" s="197"/>
      <c r="Q19" s="197"/>
      <c r="R19" s="197"/>
      <c r="S19" s="198"/>
    </row>
    <row r="20" spans="1:19" ht="39.6" customHeight="1" thickBot="1" x14ac:dyDescent="0.3">
      <c r="A20" s="199" t="s">
        <v>17</v>
      </c>
      <c r="B20" s="200"/>
      <c r="C20" s="200"/>
      <c r="D20" s="200"/>
      <c r="E20" s="200"/>
      <c r="F20" s="200"/>
      <c r="G20" s="200"/>
      <c r="H20" s="200"/>
      <c r="I20" s="200"/>
      <c r="J20" s="200"/>
      <c r="K20" s="200"/>
      <c r="L20" s="200"/>
      <c r="M20" s="200"/>
      <c r="N20" s="200"/>
      <c r="O20" s="200"/>
      <c r="P20" s="200"/>
      <c r="Q20" s="200"/>
      <c r="R20" s="200"/>
      <c r="S20" s="201"/>
    </row>
    <row r="21" spans="1:19" s="47" customFormat="1" ht="15.6" customHeight="1" x14ac:dyDescent="0.3">
      <c r="A21" s="194" t="s">
        <v>18</v>
      </c>
      <c r="B21" s="195"/>
      <c r="C21" s="195"/>
      <c r="D21" s="195"/>
      <c r="E21" s="195"/>
      <c r="F21" s="195"/>
      <c r="G21" s="195"/>
      <c r="H21" s="195"/>
      <c r="I21" s="195"/>
      <c r="J21" s="195"/>
      <c r="K21" s="195"/>
      <c r="L21" s="195"/>
      <c r="M21" s="195"/>
      <c r="N21" s="195"/>
      <c r="O21" s="195"/>
      <c r="P21" s="195"/>
      <c r="Q21" s="195"/>
      <c r="R21" s="195"/>
      <c r="S21" s="196"/>
    </row>
    <row r="22" spans="1:19" ht="36" customHeight="1" x14ac:dyDescent="0.25">
      <c r="A22" s="185" t="s">
        <v>19</v>
      </c>
      <c r="B22" s="186"/>
      <c r="C22" s="186"/>
      <c r="D22" s="186"/>
      <c r="E22" s="186"/>
      <c r="F22" s="186"/>
      <c r="G22" s="186"/>
      <c r="H22" s="186"/>
      <c r="I22" s="186"/>
      <c r="J22" s="186"/>
      <c r="K22" s="186"/>
      <c r="L22" s="186"/>
      <c r="M22" s="186"/>
      <c r="N22" s="186"/>
      <c r="O22" s="186"/>
      <c r="P22" s="186"/>
      <c r="Q22" s="186"/>
      <c r="R22" s="186"/>
      <c r="S22" s="187"/>
    </row>
    <row r="23" spans="1:19" ht="35.700000000000003" customHeight="1" thickBot="1" x14ac:dyDescent="0.3">
      <c r="A23" s="222" t="s">
        <v>20</v>
      </c>
      <c r="B23" s="233"/>
      <c r="C23" s="233"/>
      <c r="D23" s="233"/>
      <c r="E23" s="233"/>
      <c r="F23" s="233"/>
      <c r="G23" s="233"/>
      <c r="H23" s="233"/>
      <c r="I23" s="233"/>
      <c r="J23" s="233"/>
      <c r="K23" s="233"/>
      <c r="L23" s="233"/>
      <c r="M23" s="233"/>
      <c r="N23" s="233"/>
      <c r="O23" s="233"/>
      <c r="P23" s="233"/>
      <c r="Q23" s="233"/>
      <c r="R23" s="233"/>
      <c r="S23" s="234"/>
    </row>
    <row r="24" spans="1:19" ht="22.2" customHeight="1" x14ac:dyDescent="0.25">
      <c r="A24" s="225" t="s">
        <v>21</v>
      </c>
      <c r="B24" s="226"/>
      <c r="C24" s="226"/>
      <c r="D24" s="226"/>
      <c r="E24" s="226"/>
      <c r="F24" s="226"/>
      <c r="G24" s="226"/>
      <c r="H24" s="226"/>
      <c r="I24" s="226"/>
      <c r="J24" s="226"/>
      <c r="K24" s="226"/>
      <c r="L24" s="226"/>
      <c r="M24" s="226"/>
      <c r="N24" s="226"/>
      <c r="O24" s="226"/>
      <c r="P24" s="226"/>
      <c r="Q24" s="226"/>
      <c r="R24" s="226"/>
      <c r="S24" s="227"/>
    </row>
    <row r="25" spans="1:19" ht="21" customHeight="1" thickBot="1" x14ac:dyDescent="0.3">
      <c r="A25" s="205" t="s">
        <v>22</v>
      </c>
      <c r="B25" s="206"/>
      <c r="C25" s="206"/>
      <c r="D25" s="206"/>
      <c r="E25" s="206"/>
      <c r="F25" s="206"/>
      <c r="G25" s="206"/>
      <c r="H25" s="206"/>
      <c r="I25" s="206"/>
      <c r="J25" s="206"/>
      <c r="K25" s="206"/>
      <c r="L25" s="206"/>
      <c r="M25" s="206"/>
      <c r="N25" s="206"/>
      <c r="O25" s="206"/>
      <c r="P25" s="206"/>
      <c r="Q25" s="206"/>
      <c r="R25" s="206"/>
      <c r="S25" s="207"/>
    </row>
    <row r="26" spans="1:19" ht="16.95" customHeight="1" x14ac:dyDescent="0.25">
      <c r="A26" s="179" t="s">
        <v>23</v>
      </c>
      <c r="B26" s="180"/>
      <c r="C26" s="180"/>
      <c r="D26" s="180"/>
      <c r="E26" s="180"/>
      <c r="F26" s="180"/>
      <c r="G26" s="180"/>
      <c r="H26" s="180"/>
      <c r="I26" s="180"/>
      <c r="J26" s="180"/>
      <c r="K26" s="180"/>
      <c r="L26" s="180"/>
      <c r="M26" s="180"/>
      <c r="N26" s="180"/>
      <c r="O26" s="180"/>
      <c r="P26" s="180"/>
      <c r="Q26" s="180"/>
      <c r="R26" s="180"/>
      <c r="S26" s="181"/>
    </row>
    <row r="27" spans="1:19" ht="18.600000000000001" customHeight="1" thickBot="1" x14ac:dyDescent="0.3">
      <c r="A27" s="182" t="s">
        <v>24</v>
      </c>
      <c r="B27" s="183"/>
      <c r="C27" s="183"/>
      <c r="D27" s="183"/>
      <c r="E27" s="183"/>
      <c r="F27" s="183"/>
      <c r="G27" s="183"/>
      <c r="H27" s="183"/>
      <c r="I27" s="183"/>
      <c r="J27" s="183"/>
      <c r="K27" s="183"/>
      <c r="L27" s="183"/>
      <c r="M27" s="183"/>
      <c r="N27" s="183"/>
      <c r="O27" s="183"/>
      <c r="P27" s="183"/>
      <c r="Q27" s="183"/>
      <c r="R27" s="183"/>
      <c r="S27" s="184"/>
    </row>
  </sheetData>
  <sheetProtection algorithmName="SHA-512" hashValue="w0m3vo6qTkuPeiERUh7cy09L6YvsrkrP1iHib1JtOLRRnGTTUnZVnvMOFZaIGW2HPefYwV0qbzozcXnzuRzE4A==" saltValue="0ZGzdXxaWAMSLoKxDElcrA==" spinCount="100000" sheet="1" objects="1" scenarios="1"/>
  <mergeCells count="26">
    <mergeCell ref="A8:S8"/>
    <mergeCell ref="A25:S25"/>
    <mergeCell ref="A3:E3"/>
    <mergeCell ref="F3:S3"/>
    <mergeCell ref="A4:S4"/>
    <mergeCell ref="A5:S5"/>
    <mergeCell ref="A6:S6"/>
    <mergeCell ref="A7:S7"/>
    <mergeCell ref="A9:S9"/>
    <mergeCell ref="A10:S10"/>
    <mergeCell ref="A24:S24"/>
    <mergeCell ref="A11:S11"/>
    <mergeCell ref="A12:S12"/>
    <mergeCell ref="A13:S13"/>
    <mergeCell ref="A14:S14"/>
    <mergeCell ref="A23:S23"/>
    <mergeCell ref="A26:S26"/>
    <mergeCell ref="A27:S27"/>
    <mergeCell ref="A22:S22"/>
    <mergeCell ref="A15:S15"/>
    <mergeCell ref="A16:S16"/>
    <mergeCell ref="A17:S17"/>
    <mergeCell ref="A18:S18"/>
    <mergeCell ref="A21:S21"/>
    <mergeCell ref="A19:S19"/>
    <mergeCell ref="A20:S20"/>
  </mergeCell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70" zoomScaleNormal="70" workbookViewId="0">
      <pane ySplit="5" topLeftCell="A54" activePane="bottomLeft" state="frozen"/>
      <selection pane="bottomLeft" activeCell="C28" sqref="C28"/>
    </sheetView>
  </sheetViews>
  <sheetFormatPr defaultColWidth="8.5546875" defaultRowHeight="13.8" x14ac:dyDescent="0.25"/>
  <cols>
    <col min="1" max="1" width="30.5546875" style="1" bestFit="1" customWidth="1"/>
    <col min="2" max="2" width="76.109375" style="1" customWidth="1"/>
    <col min="3" max="3" width="23" style="94" customWidth="1"/>
    <col min="4" max="4" width="23" style="95" customWidth="1"/>
    <col min="5" max="8" width="23" style="96" customWidth="1"/>
    <col min="9" max="14" width="23" style="97" customWidth="1"/>
    <col min="15" max="15" width="23" style="98" customWidth="1"/>
    <col min="16" max="16" width="52.33203125" style="1" customWidth="1"/>
    <col min="17" max="17" width="24.5546875" style="1" customWidth="1"/>
    <col min="18" max="16384" width="8.5546875" style="1"/>
  </cols>
  <sheetData>
    <row r="1" spans="1:17" ht="14.4" thickBot="1" x14ac:dyDescent="0.3"/>
    <row r="2" spans="1:17" ht="52.35" customHeight="1" thickBot="1" x14ac:dyDescent="0.3">
      <c r="A2" s="239" t="s">
        <v>25</v>
      </c>
      <c r="B2" s="240"/>
      <c r="C2" s="99"/>
      <c r="D2" s="99"/>
      <c r="E2" s="99"/>
      <c r="F2" s="99"/>
      <c r="G2" s="99"/>
      <c r="H2" s="97"/>
    </row>
    <row r="3" spans="1:17" ht="14.4" thickBot="1" x14ac:dyDescent="0.3"/>
    <row r="4" spans="1:17" ht="18" x14ac:dyDescent="0.3">
      <c r="A4" s="100" t="s">
        <v>26</v>
      </c>
      <c r="B4" s="101"/>
      <c r="C4" s="102"/>
      <c r="D4" s="103"/>
      <c r="E4" s="235" t="s">
        <v>27</v>
      </c>
      <c r="F4" s="236"/>
      <c r="G4" s="236"/>
      <c r="H4" s="237"/>
      <c r="I4" s="235" t="s">
        <v>28</v>
      </c>
      <c r="J4" s="236"/>
      <c r="K4" s="236"/>
      <c r="L4" s="236"/>
      <c r="M4" s="236"/>
      <c r="N4" s="236"/>
      <c r="O4" s="236"/>
      <c r="P4" s="104"/>
      <c r="Q4" s="105"/>
    </row>
    <row r="5" spans="1:17" s="115" customFormat="1" ht="70.2" customHeight="1" x14ac:dyDescent="0.3">
      <c r="A5" s="106" t="s">
        <v>29</v>
      </c>
      <c r="B5" s="107" t="s">
        <v>30</v>
      </c>
      <c r="C5" s="108" t="s">
        <v>31</v>
      </c>
      <c r="D5" s="109" t="s">
        <v>32</v>
      </c>
      <c r="E5" s="110" t="s">
        <v>33</v>
      </c>
      <c r="F5" s="110" t="s">
        <v>34</v>
      </c>
      <c r="G5" s="110" t="s">
        <v>35</v>
      </c>
      <c r="H5" s="111" t="s">
        <v>36</v>
      </c>
      <c r="I5" s="112" t="s">
        <v>37</v>
      </c>
      <c r="J5" s="112" t="s">
        <v>38</v>
      </c>
      <c r="K5" s="112" t="s">
        <v>39</v>
      </c>
      <c r="L5" s="112" t="s">
        <v>40</v>
      </c>
      <c r="M5" s="112" t="s">
        <v>41</v>
      </c>
      <c r="N5" s="112" t="s">
        <v>42</v>
      </c>
      <c r="O5" s="113" t="s">
        <v>43</v>
      </c>
      <c r="P5" s="114" t="s">
        <v>44</v>
      </c>
      <c r="Q5" s="105"/>
    </row>
    <row r="6" spans="1:17" s="105" customFormat="1" ht="17.399999999999999" x14ac:dyDescent="0.3">
      <c r="A6" s="116" t="s">
        <v>45</v>
      </c>
      <c r="B6" s="117" t="s">
        <v>46</v>
      </c>
      <c r="C6" s="118">
        <v>1600000</v>
      </c>
      <c r="D6" s="35">
        <f>SUM(C6/C69)</f>
        <v>0.22160664819944598</v>
      </c>
      <c r="E6" s="119">
        <v>395000</v>
      </c>
      <c r="F6" s="119">
        <v>600000</v>
      </c>
      <c r="G6" s="119">
        <v>605000</v>
      </c>
      <c r="H6" s="43">
        <f>SUM(E6:G6)</f>
        <v>1600000</v>
      </c>
      <c r="I6" s="120">
        <v>79000</v>
      </c>
      <c r="J6" s="120">
        <v>316000</v>
      </c>
      <c r="K6" s="120">
        <v>180000</v>
      </c>
      <c r="L6" s="120">
        <v>420000</v>
      </c>
      <c r="M6" s="120">
        <v>242000</v>
      </c>
      <c r="N6" s="120">
        <v>363000</v>
      </c>
      <c r="O6" s="121">
        <f>SUM(I6:N6)</f>
        <v>1600000</v>
      </c>
      <c r="P6" s="122"/>
    </row>
    <row r="7" spans="1:17" s="105" customFormat="1" ht="17.399999999999999" x14ac:dyDescent="0.3">
      <c r="A7" s="116" t="s">
        <v>45</v>
      </c>
      <c r="B7" s="117" t="s">
        <v>47</v>
      </c>
      <c r="C7" s="118">
        <v>1000000</v>
      </c>
      <c r="D7" s="36">
        <f>SUM(C7/C69)</f>
        <v>0.13850415512465375</v>
      </c>
      <c r="E7" s="119">
        <v>280000</v>
      </c>
      <c r="F7" s="119">
        <v>300000</v>
      </c>
      <c r="G7" s="119">
        <v>420000</v>
      </c>
      <c r="H7" s="43">
        <f t="shared" ref="H7:H19" si="0">SUM(E7:G7)</f>
        <v>1000000</v>
      </c>
      <c r="I7" s="120">
        <v>84000</v>
      </c>
      <c r="J7" s="120">
        <v>196000</v>
      </c>
      <c r="K7" s="120">
        <v>120000</v>
      </c>
      <c r="L7" s="120">
        <v>180000</v>
      </c>
      <c r="M7" s="120">
        <v>210000</v>
      </c>
      <c r="N7" s="120">
        <v>210000</v>
      </c>
      <c r="O7" s="121">
        <f t="shared" ref="O7:O69" si="1">SUM(I7:N7)</f>
        <v>1000000</v>
      </c>
      <c r="P7" s="122"/>
    </row>
    <row r="8" spans="1:17" s="105" customFormat="1" ht="17.399999999999999" x14ac:dyDescent="0.3">
      <c r="A8" s="116" t="s">
        <v>45</v>
      </c>
      <c r="B8" s="117" t="s">
        <v>48</v>
      </c>
      <c r="C8" s="118">
        <v>1600000</v>
      </c>
      <c r="D8" s="36">
        <f>SUM(C8/C69)</f>
        <v>0.22160664819944598</v>
      </c>
      <c r="E8" s="119">
        <v>250000</v>
      </c>
      <c r="F8" s="119">
        <v>480000</v>
      </c>
      <c r="G8" s="119">
        <v>870000</v>
      </c>
      <c r="H8" s="43">
        <f t="shared" si="0"/>
        <v>1600000</v>
      </c>
      <c r="I8" s="120">
        <v>25000</v>
      </c>
      <c r="J8" s="120">
        <v>225000</v>
      </c>
      <c r="K8" s="120">
        <v>96000</v>
      </c>
      <c r="L8" s="120">
        <v>384000</v>
      </c>
      <c r="M8" s="120">
        <v>478500</v>
      </c>
      <c r="N8" s="120">
        <v>391500</v>
      </c>
      <c r="O8" s="121">
        <f t="shared" si="1"/>
        <v>1600000</v>
      </c>
      <c r="P8" s="122"/>
    </row>
    <row r="9" spans="1:17" s="105" customFormat="1" ht="17.399999999999999" x14ac:dyDescent="0.3">
      <c r="A9" s="116" t="s">
        <v>45</v>
      </c>
      <c r="B9" s="117" t="s">
        <v>49</v>
      </c>
      <c r="C9" s="118"/>
      <c r="D9" s="36">
        <f>SUM(C9/C69)</f>
        <v>0</v>
      </c>
      <c r="E9" s="119"/>
      <c r="F9" s="119"/>
      <c r="G9" s="119"/>
      <c r="H9" s="43">
        <f t="shared" si="0"/>
        <v>0</v>
      </c>
      <c r="I9" s="120"/>
      <c r="J9" s="120"/>
      <c r="K9" s="120"/>
      <c r="L9" s="120"/>
      <c r="M9" s="120"/>
      <c r="N9" s="120"/>
      <c r="O9" s="121">
        <f t="shared" si="1"/>
        <v>0</v>
      </c>
      <c r="P9" s="122"/>
    </row>
    <row r="10" spans="1:17" s="105" customFormat="1" ht="17.399999999999999" x14ac:dyDescent="0.3">
      <c r="A10" s="116" t="s">
        <v>45</v>
      </c>
      <c r="B10" s="117" t="s">
        <v>50</v>
      </c>
      <c r="C10" s="118"/>
      <c r="D10" s="36">
        <f>SUM(C10/C69)</f>
        <v>0</v>
      </c>
      <c r="E10" s="119"/>
      <c r="F10" s="119"/>
      <c r="G10" s="119"/>
      <c r="H10" s="43">
        <f t="shared" si="0"/>
        <v>0</v>
      </c>
      <c r="I10" s="120"/>
      <c r="J10" s="120"/>
      <c r="K10" s="120"/>
      <c r="L10" s="120"/>
      <c r="M10" s="120"/>
      <c r="N10" s="120"/>
      <c r="O10" s="121">
        <f t="shared" si="1"/>
        <v>0</v>
      </c>
      <c r="P10" s="122"/>
    </row>
    <row r="11" spans="1:17" s="105" customFormat="1" ht="17.399999999999999" x14ac:dyDescent="0.3">
      <c r="A11" s="116" t="s">
        <v>45</v>
      </c>
      <c r="B11" s="117" t="s">
        <v>51</v>
      </c>
      <c r="C11" s="118"/>
      <c r="D11" s="36">
        <f>SUM(C11/C69)</f>
        <v>0</v>
      </c>
      <c r="E11" s="119"/>
      <c r="F11" s="119"/>
      <c r="G11" s="119"/>
      <c r="H11" s="43">
        <f t="shared" si="0"/>
        <v>0</v>
      </c>
      <c r="I11" s="120"/>
      <c r="J11" s="120"/>
      <c r="K11" s="120"/>
      <c r="L11" s="120"/>
      <c r="M11" s="120"/>
      <c r="N11" s="120"/>
      <c r="O11" s="121">
        <f t="shared" si="1"/>
        <v>0</v>
      </c>
      <c r="P11" s="122"/>
    </row>
    <row r="12" spans="1:17" s="105" customFormat="1" ht="17.399999999999999" x14ac:dyDescent="0.3">
      <c r="A12" s="116" t="s">
        <v>45</v>
      </c>
      <c r="B12" s="117" t="s">
        <v>52</v>
      </c>
      <c r="C12" s="118"/>
      <c r="D12" s="36">
        <f>SUM(C12/C69)</f>
        <v>0</v>
      </c>
      <c r="E12" s="119"/>
      <c r="F12" s="119"/>
      <c r="G12" s="119"/>
      <c r="H12" s="43">
        <f t="shared" si="0"/>
        <v>0</v>
      </c>
      <c r="I12" s="120"/>
      <c r="J12" s="120"/>
      <c r="K12" s="120"/>
      <c r="L12" s="120"/>
      <c r="M12" s="120"/>
      <c r="N12" s="120"/>
      <c r="O12" s="121">
        <f t="shared" si="1"/>
        <v>0</v>
      </c>
      <c r="P12" s="122"/>
    </row>
    <row r="13" spans="1:17" s="105" customFormat="1" ht="17.399999999999999" x14ac:dyDescent="0.3">
      <c r="A13" s="116" t="s">
        <v>45</v>
      </c>
      <c r="B13" s="117" t="s">
        <v>53</v>
      </c>
      <c r="C13" s="118"/>
      <c r="D13" s="36">
        <f>SUM(C13/C69)</f>
        <v>0</v>
      </c>
      <c r="E13" s="119"/>
      <c r="F13" s="119"/>
      <c r="G13" s="119"/>
      <c r="H13" s="43">
        <f t="shared" si="0"/>
        <v>0</v>
      </c>
      <c r="I13" s="120"/>
      <c r="J13" s="120"/>
      <c r="K13" s="120"/>
      <c r="L13" s="120"/>
      <c r="M13" s="120"/>
      <c r="N13" s="120"/>
      <c r="O13" s="121">
        <f t="shared" si="1"/>
        <v>0</v>
      </c>
      <c r="P13" s="122"/>
    </row>
    <row r="14" spans="1:17" s="105" customFormat="1" ht="17.399999999999999" x14ac:dyDescent="0.3">
      <c r="A14" s="116" t="s">
        <v>45</v>
      </c>
      <c r="B14" s="117" t="s">
        <v>54</v>
      </c>
      <c r="C14" s="118"/>
      <c r="D14" s="36">
        <f>SUM(C14/C69)</f>
        <v>0</v>
      </c>
      <c r="E14" s="119"/>
      <c r="F14" s="119"/>
      <c r="G14" s="119"/>
      <c r="H14" s="43">
        <f t="shared" si="0"/>
        <v>0</v>
      </c>
      <c r="I14" s="120"/>
      <c r="J14" s="120"/>
      <c r="K14" s="120"/>
      <c r="L14" s="120"/>
      <c r="M14" s="120"/>
      <c r="N14" s="120"/>
      <c r="O14" s="121">
        <f t="shared" si="1"/>
        <v>0</v>
      </c>
      <c r="P14" s="122"/>
    </row>
    <row r="15" spans="1:17" s="105" customFormat="1" ht="17.399999999999999" x14ac:dyDescent="0.3">
      <c r="A15" s="116" t="s">
        <v>45</v>
      </c>
      <c r="B15" s="117" t="s">
        <v>55</v>
      </c>
      <c r="C15" s="118"/>
      <c r="D15" s="36">
        <f>SUM(C15/C69)</f>
        <v>0</v>
      </c>
      <c r="E15" s="119"/>
      <c r="F15" s="119"/>
      <c r="G15" s="119"/>
      <c r="H15" s="43">
        <f t="shared" si="0"/>
        <v>0</v>
      </c>
      <c r="I15" s="120"/>
      <c r="J15" s="120"/>
      <c r="K15" s="120"/>
      <c r="L15" s="120"/>
      <c r="M15" s="120"/>
      <c r="N15" s="120"/>
      <c r="O15" s="121">
        <f t="shared" si="1"/>
        <v>0</v>
      </c>
      <c r="P15" s="122"/>
    </row>
    <row r="16" spans="1:17" s="105" customFormat="1" ht="17.399999999999999" x14ac:dyDescent="0.3">
      <c r="A16" s="116" t="s">
        <v>45</v>
      </c>
      <c r="B16" s="117" t="s">
        <v>56</v>
      </c>
      <c r="C16" s="118"/>
      <c r="D16" s="36">
        <f>SUM(C16/C69)</f>
        <v>0</v>
      </c>
      <c r="E16" s="119"/>
      <c r="F16" s="119"/>
      <c r="G16" s="119"/>
      <c r="H16" s="43">
        <f t="shared" si="0"/>
        <v>0</v>
      </c>
      <c r="I16" s="120"/>
      <c r="J16" s="120"/>
      <c r="K16" s="120"/>
      <c r="L16" s="120"/>
      <c r="M16" s="120"/>
      <c r="N16" s="120"/>
      <c r="O16" s="121">
        <f t="shared" si="1"/>
        <v>0</v>
      </c>
      <c r="P16" s="122"/>
    </row>
    <row r="17" spans="1:16" s="105" customFormat="1" ht="17.399999999999999" x14ac:dyDescent="0.3">
      <c r="A17" s="116" t="s">
        <v>45</v>
      </c>
      <c r="B17" s="117" t="s">
        <v>57</v>
      </c>
      <c r="C17" s="118"/>
      <c r="D17" s="36">
        <f>SUM(C17/C69)</f>
        <v>0</v>
      </c>
      <c r="E17" s="119"/>
      <c r="F17" s="119"/>
      <c r="G17" s="119"/>
      <c r="H17" s="43">
        <f t="shared" si="0"/>
        <v>0</v>
      </c>
      <c r="I17" s="120"/>
      <c r="J17" s="120"/>
      <c r="K17" s="120"/>
      <c r="L17" s="120"/>
      <c r="M17" s="120"/>
      <c r="N17" s="120"/>
      <c r="O17" s="121">
        <f t="shared" si="1"/>
        <v>0</v>
      </c>
      <c r="P17" s="122"/>
    </row>
    <row r="18" spans="1:16" s="105" customFormat="1" ht="17.399999999999999" x14ac:dyDescent="0.3">
      <c r="A18" s="116" t="s">
        <v>45</v>
      </c>
      <c r="B18" s="117" t="s">
        <v>58</v>
      </c>
      <c r="C18" s="118"/>
      <c r="D18" s="36">
        <f>SUM(C18/C69)</f>
        <v>0</v>
      </c>
      <c r="E18" s="119"/>
      <c r="F18" s="119"/>
      <c r="G18" s="119"/>
      <c r="H18" s="43">
        <f t="shared" si="0"/>
        <v>0</v>
      </c>
      <c r="I18" s="120"/>
      <c r="J18" s="120"/>
      <c r="K18" s="120"/>
      <c r="L18" s="120"/>
      <c r="M18" s="120"/>
      <c r="N18" s="120"/>
      <c r="O18" s="121">
        <f t="shared" si="1"/>
        <v>0</v>
      </c>
      <c r="P18" s="122"/>
    </row>
    <row r="19" spans="1:16" s="105" customFormat="1" ht="17.399999999999999" x14ac:dyDescent="0.3">
      <c r="A19" s="116" t="s">
        <v>45</v>
      </c>
      <c r="B19" s="117" t="s">
        <v>59</v>
      </c>
      <c r="C19" s="118"/>
      <c r="D19" s="36">
        <f>SUM(C19/C69)</f>
        <v>0</v>
      </c>
      <c r="E19" s="119"/>
      <c r="F19" s="119"/>
      <c r="G19" s="119"/>
      <c r="H19" s="43">
        <f t="shared" si="0"/>
        <v>0</v>
      </c>
      <c r="I19" s="120"/>
      <c r="J19" s="120"/>
      <c r="K19" s="120"/>
      <c r="L19" s="120"/>
      <c r="M19" s="120"/>
      <c r="N19" s="120"/>
      <c r="O19" s="121">
        <f t="shared" si="1"/>
        <v>0</v>
      </c>
      <c r="P19" s="122"/>
    </row>
    <row r="20" spans="1:16" s="105" customFormat="1" ht="17.399999999999999" x14ac:dyDescent="0.3">
      <c r="A20" s="123" t="s">
        <v>45</v>
      </c>
      <c r="B20" s="124" t="s">
        <v>60</v>
      </c>
      <c r="C20" s="125">
        <f>SUM(C6:C19)</f>
        <v>4200000</v>
      </c>
      <c r="D20" s="37">
        <f t="shared" ref="D20:N20" si="2">SUM(D6:D19)</f>
        <v>0.5817174515235457</v>
      </c>
      <c r="E20" s="45">
        <f t="shared" si="2"/>
        <v>925000</v>
      </c>
      <c r="F20" s="45">
        <f t="shared" si="2"/>
        <v>1380000</v>
      </c>
      <c r="G20" s="45">
        <f t="shared" si="2"/>
        <v>1895000</v>
      </c>
      <c r="H20" s="45">
        <f t="shared" si="2"/>
        <v>4200000</v>
      </c>
      <c r="I20" s="45">
        <f t="shared" si="2"/>
        <v>188000</v>
      </c>
      <c r="J20" s="45">
        <f t="shared" si="2"/>
        <v>737000</v>
      </c>
      <c r="K20" s="45">
        <f t="shared" si="2"/>
        <v>396000</v>
      </c>
      <c r="L20" s="45">
        <f t="shared" si="2"/>
        <v>984000</v>
      </c>
      <c r="M20" s="45">
        <f t="shared" si="2"/>
        <v>930500</v>
      </c>
      <c r="N20" s="45">
        <f t="shared" si="2"/>
        <v>964500</v>
      </c>
      <c r="O20" s="121">
        <f t="shared" si="1"/>
        <v>4200000</v>
      </c>
      <c r="P20" s="122"/>
    </row>
    <row r="21" spans="1:16" s="105" customFormat="1" ht="17.399999999999999" x14ac:dyDescent="0.3">
      <c r="A21" s="116" t="s">
        <v>45</v>
      </c>
      <c r="B21" s="126" t="s">
        <v>61</v>
      </c>
      <c r="C21" s="127">
        <v>80000</v>
      </c>
      <c r="D21" s="36">
        <f>SUM(C21/C69)</f>
        <v>1.1080332409972299E-2</v>
      </c>
      <c r="E21" s="120">
        <v>20000</v>
      </c>
      <c r="F21" s="120">
        <v>20000</v>
      </c>
      <c r="G21" s="120">
        <v>40000</v>
      </c>
      <c r="H21" s="43">
        <f t="shared" ref="H21:H25" si="3">SUM(E21:G21)</f>
        <v>80000</v>
      </c>
      <c r="I21" s="120">
        <v>10000</v>
      </c>
      <c r="J21" s="120">
        <v>10000</v>
      </c>
      <c r="K21" s="120">
        <v>10000</v>
      </c>
      <c r="L21" s="120">
        <v>10000</v>
      </c>
      <c r="M21" s="120">
        <v>20000</v>
      </c>
      <c r="N21" s="120">
        <v>20000</v>
      </c>
      <c r="O21" s="121">
        <f t="shared" si="1"/>
        <v>80000</v>
      </c>
      <c r="P21" s="122"/>
    </row>
    <row r="22" spans="1:16" s="105" customFormat="1" ht="17.399999999999999" x14ac:dyDescent="0.3">
      <c r="A22" s="116" t="s">
        <v>45</v>
      </c>
      <c r="B22" s="126" t="s">
        <v>62</v>
      </c>
      <c r="C22" s="127"/>
      <c r="D22" s="36">
        <f>SUM(C22/C69)</f>
        <v>0</v>
      </c>
      <c r="E22" s="120"/>
      <c r="F22" s="120"/>
      <c r="G22" s="120"/>
      <c r="H22" s="43">
        <f t="shared" si="3"/>
        <v>0</v>
      </c>
      <c r="I22" s="120"/>
      <c r="J22" s="120"/>
      <c r="K22" s="120"/>
      <c r="L22" s="120"/>
      <c r="M22" s="120"/>
      <c r="N22" s="120"/>
      <c r="O22" s="121">
        <f t="shared" si="1"/>
        <v>0</v>
      </c>
      <c r="P22" s="122"/>
    </row>
    <row r="23" spans="1:16" s="105" customFormat="1" ht="17.399999999999999" x14ac:dyDescent="0.3">
      <c r="A23" s="116" t="s">
        <v>45</v>
      </c>
      <c r="B23" s="126" t="s">
        <v>62</v>
      </c>
      <c r="C23" s="127"/>
      <c r="D23" s="36">
        <f>SUM(C23/C69)</f>
        <v>0</v>
      </c>
      <c r="E23" s="120"/>
      <c r="F23" s="120"/>
      <c r="G23" s="120"/>
      <c r="H23" s="43">
        <f t="shared" si="3"/>
        <v>0</v>
      </c>
      <c r="I23" s="120"/>
      <c r="J23" s="120"/>
      <c r="K23" s="120"/>
      <c r="L23" s="120"/>
      <c r="M23" s="120"/>
      <c r="N23" s="120"/>
      <c r="O23" s="121">
        <f t="shared" si="1"/>
        <v>0</v>
      </c>
      <c r="P23" s="122"/>
    </row>
    <row r="24" spans="1:16" s="105" customFormat="1" ht="17.399999999999999" x14ac:dyDescent="0.3">
      <c r="A24" s="116" t="s">
        <v>45</v>
      </c>
      <c r="B24" s="126" t="s">
        <v>62</v>
      </c>
      <c r="C24" s="127"/>
      <c r="D24" s="36">
        <f>SUM(C24/C69)</f>
        <v>0</v>
      </c>
      <c r="E24" s="120"/>
      <c r="F24" s="120"/>
      <c r="G24" s="120"/>
      <c r="H24" s="43">
        <f t="shared" si="3"/>
        <v>0</v>
      </c>
      <c r="I24" s="120"/>
      <c r="J24" s="120"/>
      <c r="K24" s="120"/>
      <c r="L24" s="120"/>
      <c r="M24" s="120"/>
      <c r="N24" s="120"/>
      <c r="O24" s="121">
        <f t="shared" si="1"/>
        <v>0</v>
      </c>
      <c r="P24" s="122"/>
    </row>
    <row r="25" spans="1:16" s="105" customFormat="1" ht="17.399999999999999" x14ac:dyDescent="0.3">
      <c r="A25" s="116" t="s">
        <v>45</v>
      </c>
      <c r="B25" s="126" t="s">
        <v>62</v>
      </c>
      <c r="C25" s="127"/>
      <c r="D25" s="36">
        <f>SUM(C25/C69)</f>
        <v>0</v>
      </c>
      <c r="E25" s="120"/>
      <c r="F25" s="120"/>
      <c r="G25" s="120"/>
      <c r="H25" s="43">
        <f t="shared" si="3"/>
        <v>0</v>
      </c>
      <c r="I25" s="120"/>
      <c r="J25" s="120"/>
      <c r="K25" s="120"/>
      <c r="L25" s="120"/>
      <c r="M25" s="120"/>
      <c r="N25" s="120"/>
      <c r="O25" s="121">
        <f t="shared" si="1"/>
        <v>0</v>
      </c>
      <c r="P25" s="122"/>
    </row>
    <row r="26" spans="1:16" s="105" customFormat="1" ht="17.399999999999999" x14ac:dyDescent="0.3">
      <c r="A26" s="123" t="s">
        <v>45</v>
      </c>
      <c r="B26" s="128" t="s">
        <v>63</v>
      </c>
      <c r="C26" s="125">
        <f t="shared" ref="C26:F26" si="4">SUM(C21:C25)</f>
        <v>80000</v>
      </c>
      <c r="D26" s="37">
        <f t="shared" si="4"/>
        <v>1.1080332409972299E-2</v>
      </c>
      <c r="E26" s="45">
        <f t="shared" si="4"/>
        <v>20000</v>
      </c>
      <c r="F26" s="45">
        <f t="shared" si="4"/>
        <v>20000</v>
      </c>
      <c r="G26" s="45">
        <f t="shared" ref="G26:H26" si="5">SUM(G21:G25)</f>
        <v>40000</v>
      </c>
      <c r="H26" s="45">
        <f t="shared" si="5"/>
        <v>80000</v>
      </c>
      <c r="I26" s="45">
        <f>SUM(I21:I25)</f>
        <v>10000</v>
      </c>
      <c r="J26" s="45">
        <f t="shared" ref="J26:N26" si="6">SUM(J21:J25)</f>
        <v>10000</v>
      </c>
      <c r="K26" s="45">
        <f t="shared" si="6"/>
        <v>10000</v>
      </c>
      <c r="L26" s="45">
        <f t="shared" si="6"/>
        <v>10000</v>
      </c>
      <c r="M26" s="45">
        <f t="shared" si="6"/>
        <v>20000</v>
      </c>
      <c r="N26" s="45">
        <f t="shared" si="6"/>
        <v>20000</v>
      </c>
      <c r="O26" s="121">
        <f t="shared" si="1"/>
        <v>80000</v>
      </c>
      <c r="P26" s="122"/>
    </row>
    <row r="27" spans="1:16" s="105" customFormat="1" ht="17.399999999999999" x14ac:dyDescent="0.3">
      <c r="A27" s="123" t="s">
        <v>45</v>
      </c>
      <c r="B27" s="128" t="s">
        <v>64</v>
      </c>
      <c r="C27" s="125">
        <f>SUM(C20+C26)</f>
        <v>4280000</v>
      </c>
      <c r="D27" s="37">
        <f>SUM(C27/C69)</f>
        <v>0.59279778393351801</v>
      </c>
      <c r="E27" s="45">
        <f>SUM(E20+E26)</f>
        <v>945000</v>
      </c>
      <c r="F27" s="45">
        <f t="shared" ref="F27:N27" si="7">SUM(F20+F26)</f>
        <v>1400000</v>
      </c>
      <c r="G27" s="45">
        <f t="shared" si="7"/>
        <v>1935000</v>
      </c>
      <c r="H27" s="45">
        <f t="shared" si="7"/>
        <v>4280000</v>
      </c>
      <c r="I27" s="45">
        <f t="shared" si="7"/>
        <v>198000</v>
      </c>
      <c r="J27" s="45">
        <f t="shared" si="7"/>
        <v>747000</v>
      </c>
      <c r="K27" s="45">
        <f t="shared" si="7"/>
        <v>406000</v>
      </c>
      <c r="L27" s="45">
        <f t="shared" si="7"/>
        <v>994000</v>
      </c>
      <c r="M27" s="45">
        <f t="shared" si="7"/>
        <v>950500</v>
      </c>
      <c r="N27" s="45">
        <f t="shared" si="7"/>
        <v>984500</v>
      </c>
      <c r="O27" s="121">
        <f t="shared" si="1"/>
        <v>4280000</v>
      </c>
      <c r="P27" s="122"/>
    </row>
    <row r="28" spans="1:16" s="105" customFormat="1" ht="17.399999999999999" x14ac:dyDescent="0.3">
      <c r="A28" s="116" t="s">
        <v>65</v>
      </c>
      <c r="B28" s="117" t="s">
        <v>66</v>
      </c>
      <c r="C28" s="118">
        <v>500000</v>
      </c>
      <c r="D28" s="36">
        <f>SUM(C28/C69)</f>
        <v>6.9252077562326875E-2</v>
      </c>
      <c r="E28" s="119">
        <v>200000</v>
      </c>
      <c r="F28" s="119">
        <v>300000</v>
      </c>
      <c r="G28" s="119">
        <v>0</v>
      </c>
      <c r="H28" s="43">
        <f t="shared" ref="H28:H43" si="8">SUM(E28:G28)</f>
        <v>500000</v>
      </c>
      <c r="I28" s="120">
        <v>20000</v>
      </c>
      <c r="J28" s="120">
        <v>180000</v>
      </c>
      <c r="K28" s="120">
        <v>60000</v>
      </c>
      <c r="L28" s="120">
        <v>240000</v>
      </c>
      <c r="M28" s="120">
        <v>0</v>
      </c>
      <c r="N28" s="120">
        <v>0</v>
      </c>
      <c r="O28" s="121">
        <f t="shared" si="1"/>
        <v>500000</v>
      </c>
      <c r="P28" s="122"/>
    </row>
    <row r="29" spans="1:16" s="105" customFormat="1" ht="17.399999999999999" x14ac:dyDescent="0.3">
      <c r="A29" s="116" t="s">
        <v>65</v>
      </c>
      <c r="B29" s="117" t="s">
        <v>67</v>
      </c>
      <c r="C29" s="118">
        <v>1600000</v>
      </c>
      <c r="D29" s="36">
        <f>SUM(C29/C69)</f>
        <v>0.22160664819944598</v>
      </c>
      <c r="E29" s="119">
        <v>300000</v>
      </c>
      <c r="F29" s="119">
        <v>550000</v>
      </c>
      <c r="G29" s="119">
        <v>750000</v>
      </c>
      <c r="H29" s="43">
        <f t="shared" si="8"/>
        <v>1600000</v>
      </c>
      <c r="I29" s="120">
        <v>45000</v>
      </c>
      <c r="J29" s="120">
        <v>255000</v>
      </c>
      <c r="K29" s="120">
        <v>82500</v>
      </c>
      <c r="L29" s="120">
        <v>467500</v>
      </c>
      <c r="M29" s="120">
        <v>375000</v>
      </c>
      <c r="N29" s="120">
        <v>375000</v>
      </c>
      <c r="O29" s="121">
        <f t="shared" si="1"/>
        <v>1600000</v>
      </c>
      <c r="P29" s="122"/>
    </row>
    <row r="30" spans="1:16" s="105" customFormat="1" ht="17.399999999999999" x14ac:dyDescent="0.3">
      <c r="A30" s="116" t="s">
        <v>65</v>
      </c>
      <c r="B30" s="117" t="s">
        <v>68</v>
      </c>
      <c r="C30" s="118"/>
      <c r="D30" s="36">
        <f>SUM(C30/C69)</f>
        <v>0</v>
      </c>
      <c r="E30" s="119"/>
      <c r="F30" s="119"/>
      <c r="G30" s="119"/>
      <c r="H30" s="43">
        <f>SUM(E30:G30)</f>
        <v>0</v>
      </c>
      <c r="I30" s="120"/>
      <c r="J30" s="120"/>
      <c r="K30" s="120"/>
      <c r="L30" s="120"/>
      <c r="M30" s="120"/>
      <c r="N30" s="120"/>
      <c r="O30" s="121">
        <f t="shared" si="1"/>
        <v>0</v>
      </c>
      <c r="P30" s="122"/>
    </row>
    <row r="31" spans="1:16" s="105" customFormat="1" ht="17.399999999999999" x14ac:dyDescent="0.3">
      <c r="A31" s="116" t="s">
        <v>65</v>
      </c>
      <c r="B31" s="117" t="s">
        <v>69</v>
      </c>
      <c r="C31" s="118"/>
      <c r="D31" s="36">
        <f>SUM(C31/C69)</f>
        <v>0</v>
      </c>
      <c r="E31" s="119"/>
      <c r="F31" s="119"/>
      <c r="G31" s="119"/>
      <c r="H31" s="43">
        <f t="shared" si="8"/>
        <v>0</v>
      </c>
      <c r="I31" s="120"/>
      <c r="J31" s="120"/>
      <c r="K31" s="120"/>
      <c r="L31" s="120"/>
      <c r="M31" s="120"/>
      <c r="N31" s="120"/>
      <c r="O31" s="121">
        <f t="shared" si="1"/>
        <v>0</v>
      </c>
      <c r="P31" s="122"/>
    </row>
    <row r="32" spans="1:16" s="105" customFormat="1" ht="17.399999999999999" x14ac:dyDescent="0.3">
      <c r="A32" s="116" t="s">
        <v>65</v>
      </c>
      <c r="B32" s="117" t="s">
        <v>70</v>
      </c>
      <c r="C32" s="118"/>
      <c r="D32" s="36">
        <f>SUM(C32/C69)</f>
        <v>0</v>
      </c>
      <c r="E32" s="119"/>
      <c r="F32" s="119"/>
      <c r="G32" s="119"/>
      <c r="H32" s="43">
        <f t="shared" si="8"/>
        <v>0</v>
      </c>
      <c r="I32" s="120"/>
      <c r="J32" s="120"/>
      <c r="K32" s="120"/>
      <c r="L32" s="120"/>
      <c r="M32" s="120"/>
      <c r="N32" s="120"/>
      <c r="O32" s="121">
        <f t="shared" si="1"/>
        <v>0</v>
      </c>
      <c r="P32" s="122"/>
    </row>
    <row r="33" spans="1:16" s="105" customFormat="1" ht="17.399999999999999" x14ac:dyDescent="0.3">
      <c r="A33" s="116" t="s">
        <v>65</v>
      </c>
      <c r="B33" s="117" t="s">
        <v>71</v>
      </c>
      <c r="C33" s="118"/>
      <c r="D33" s="36">
        <f>SUM(C33/C69)</f>
        <v>0</v>
      </c>
      <c r="E33" s="119"/>
      <c r="F33" s="119"/>
      <c r="G33" s="119"/>
      <c r="H33" s="43">
        <f t="shared" si="8"/>
        <v>0</v>
      </c>
      <c r="I33" s="120"/>
      <c r="J33" s="120"/>
      <c r="K33" s="120"/>
      <c r="L33" s="120"/>
      <c r="M33" s="120"/>
      <c r="N33" s="120"/>
      <c r="O33" s="121">
        <f t="shared" si="1"/>
        <v>0</v>
      </c>
      <c r="P33" s="122"/>
    </row>
    <row r="34" spans="1:16" s="105" customFormat="1" ht="17.399999999999999" x14ac:dyDescent="0.3">
      <c r="A34" s="116" t="s">
        <v>65</v>
      </c>
      <c r="B34" s="117" t="s">
        <v>72</v>
      </c>
      <c r="C34" s="118"/>
      <c r="D34" s="36">
        <f>SUM(C34/C69)</f>
        <v>0</v>
      </c>
      <c r="E34" s="119"/>
      <c r="F34" s="119"/>
      <c r="G34" s="119"/>
      <c r="H34" s="43">
        <f t="shared" si="8"/>
        <v>0</v>
      </c>
      <c r="I34" s="120"/>
      <c r="J34" s="120"/>
      <c r="K34" s="120"/>
      <c r="L34" s="120"/>
      <c r="M34" s="120"/>
      <c r="N34" s="120"/>
      <c r="O34" s="121">
        <f t="shared" si="1"/>
        <v>0</v>
      </c>
      <c r="P34" s="122"/>
    </row>
    <row r="35" spans="1:16" s="105" customFormat="1" ht="17.399999999999999" x14ac:dyDescent="0.3">
      <c r="A35" s="116" t="s">
        <v>65</v>
      </c>
      <c r="B35" s="117" t="s">
        <v>73</v>
      </c>
      <c r="C35" s="118">
        <v>140000</v>
      </c>
      <c r="D35" s="36">
        <f>SUM(C35/C69)</f>
        <v>1.9390581717451522E-2</v>
      </c>
      <c r="E35" s="119">
        <v>50000</v>
      </c>
      <c r="F35" s="119">
        <v>90000</v>
      </c>
      <c r="G35" s="119">
        <v>0</v>
      </c>
      <c r="H35" s="43">
        <f t="shared" si="8"/>
        <v>140000</v>
      </c>
      <c r="I35" s="120">
        <v>9000</v>
      </c>
      <c r="J35" s="120">
        <v>41000</v>
      </c>
      <c r="K35" s="120">
        <v>16200</v>
      </c>
      <c r="L35" s="120">
        <v>73800</v>
      </c>
      <c r="M35" s="120">
        <v>0</v>
      </c>
      <c r="N35" s="120">
        <v>0</v>
      </c>
      <c r="O35" s="121">
        <f t="shared" si="1"/>
        <v>140000</v>
      </c>
      <c r="P35" s="122"/>
    </row>
    <row r="36" spans="1:16" s="105" customFormat="1" ht="17.399999999999999" x14ac:dyDescent="0.3">
      <c r="A36" s="116" t="s">
        <v>65</v>
      </c>
      <c r="B36" s="129" t="s">
        <v>74</v>
      </c>
      <c r="C36" s="118"/>
      <c r="D36" s="36">
        <f>SUM(C36/C69)</f>
        <v>0</v>
      </c>
      <c r="E36" s="119"/>
      <c r="F36" s="119"/>
      <c r="G36" s="119"/>
      <c r="H36" s="43">
        <f t="shared" si="8"/>
        <v>0</v>
      </c>
      <c r="I36" s="120"/>
      <c r="J36" s="120"/>
      <c r="K36" s="120"/>
      <c r="L36" s="120"/>
      <c r="M36" s="120"/>
      <c r="N36" s="120"/>
      <c r="O36" s="121">
        <f t="shared" si="1"/>
        <v>0</v>
      </c>
      <c r="P36" s="122"/>
    </row>
    <row r="37" spans="1:16" s="105" customFormat="1" ht="17.399999999999999" x14ac:dyDescent="0.3">
      <c r="A37" s="116" t="s">
        <v>65</v>
      </c>
      <c r="B37" s="117" t="s">
        <v>75</v>
      </c>
      <c r="C37" s="118"/>
      <c r="D37" s="36">
        <f>SUM(C37/C69)</f>
        <v>0</v>
      </c>
      <c r="E37" s="119"/>
      <c r="F37" s="119"/>
      <c r="G37" s="119"/>
      <c r="H37" s="43">
        <f t="shared" si="8"/>
        <v>0</v>
      </c>
      <c r="I37" s="120"/>
      <c r="J37" s="120"/>
      <c r="K37" s="120"/>
      <c r="L37" s="120"/>
      <c r="M37" s="120"/>
      <c r="N37" s="120"/>
      <c r="O37" s="121">
        <f t="shared" si="1"/>
        <v>0</v>
      </c>
      <c r="P37" s="122"/>
    </row>
    <row r="38" spans="1:16" s="105" customFormat="1" ht="17.399999999999999" x14ac:dyDescent="0.3">
      <c r="A38" s="116" t="s">
        <v>65</v>
      </c>
      <c r="B38" s="117" t="s">
        <v>76</v>
      </c>
      <c r="C38" s="118"/>
      <c r="D38" s="36">
        <f>SUM(C38/C69)</f>
        <v>0</v>
      </c>
      <c r="E38" s="119"/>
      <c r="F38" s="119"/>
      <c r="G38" s="119"/>
      <c r="H38" s="43">
        <f t="shared" si="8"/>
        <v>0</v>
      </c>
      <c r="I38" s="120"/>
      <c r="J38" s="120"/>
      <c r="K38" s="120"/>
      <c r="L38" s="120"/>
      <c r="M38" s="120"/>
      <c r="N38" s="120"/>
      <c r="O38" s="121">
        <f t="shared" si="1"/>
        <v>0</v>
      </c>
      <c r="P38" s="122"/>
    </row>
    <row r="39" spans="1:16" s="105" customFormat="1" ht="17.399999999999999" x14ac:dyDescent="0.3">
      <c r="A39" s="116" t="s">
        <v>65</v>
      </c>
      <c r="B39" s="117" t="s">
        <v>77</v>
      </c>
      <c r="C39" s="118"/>
      <c r="D39" s="36">
        <f>SUM(C39/C69)</f>
        <v>0</v>
      </c>
      <c r="E39" s="119"/>
      <c r="F39" s="119"/>
      <c r="G39" s="119"/>
      <c r="H39" s="43">
        <f t="shared" si="8"/>
        <v>0</v>
      </c>
      <c r="I39" s="120"/>
      <c r="J39" s="120"/>
      <c r="K39" s="120"/>
      <c r="L39" s="120"/>
      <c r="M39" s="120"/>
      <c r="N39" s="120"/>
      <c r="O39" s="121">
        <f t="shared" si="1"/>
        <v>0</v>
      </c>
      <c r="P39" s="122"/>
    </row>
    <row r="40" spans="1:16" s="105" customFormat="1" ht="17.399999999999999" x14ac:dyDescent="0.3">
      <c r="A40" s="116" t="s">
        <v>65</v>
      </c>
      <c r="B40" s="117" t="s">
        <v>78</v>
      </c>
      <c r="C40" s="118"/>
      <c r="D40" s="36">
        <f>SUM(C40/C69)</f>
        <v>0</v>
      </c>
      <c r="E40" s="119"/>
      <c r="F40" s="119"/>
      <c r="G40" s="119"/>
      <c r="H40" s="43">
        <f t="shared" si="8"/>
        <v>0</v>
      </c>
      <c r="I40" s="120"/>
      <c r="J40" s="120"/>
      <c r="K40" s="120"/>
      <c r="L40" s="120"/>
      <c r="M40" s="120"/>
      <c r="N40" s="120"/>
      <c r="O40" s="121">
        <f t="shared" si="1"/>
        <v>0</v>
      </c>
      <c r="P40" s="122"/>
    </row>
    <row r="41" spans="1:16" s="105" customFormat="1" ht="17.399999999999999" x14ac:dyDescent="0.3">
      <c r="A41" s="116" t="s">
        <v>65</v>
      </c>
      <c r="B41" s="117" t="s">
        <v>79</v>
      </c>
      <c r="C41" s="118"/>
      <c r="D41" s="36">
        <f>SUM(C41/C69)</f>
        <v>0</v>
      </c>
      <c r="E41" s="119"/>
      <c r="F41" s="119"/>
      <c r="G41" s="119"/>
      <c r="H41" s="43">
        <f t="shared" si="8"/>
        <v>0</v>
      </c>
      <c r="I41" s="120"/>
      <c r="J41" s="120"/>
      <c r="K41" s="120"/>
      <c r="L41" s="120"/>
      <c r="M41" s="120"/>
      <c r="N41" s="120"/>
      <c r="O41" s="121">
        <f t="shared" si="1"/>
        <v>0</v>
      </c>
      <c r="P41" s="122"/>
    </row>
    <row r="42" spans="1:16" s="105" customFormat="1" ht="17.399999999999999" x14ac:dyDescent="0.3">
      <c r="A42" s="116" t="s">
        <v>65</v>
      </c>
      <c r="B42" s="117" t="s">
        <v>80</v>
      </c>
      <c r="C42" s="118"/>
      <c r="D42" s="36">
        <f>SUM(C42/C69)</f>
        <v>0</v>
      </c>
      <c r="E42" s="119"/>
      <c r="F42" s="119"/>
      <c r="G42" s="119"/>
      <c r="H42" s="43"/>
      <c r="I42" s="120"/>
      <c r="J42" s="120"/>
      <c r="K42" s="120"/>
      <c r="L42" s="120"/>
      <c r="M42" s="120"/>
      <c r="N42" s="120"/>
      <c r="O42" s="121"/>
      <c r="P42" s="122"/>
    </row>
    <row r="43" spans="1:16" s="105" customFormat="1" ht="17.399999999999999" x14ac:dyDescent="0.3">
      <c r="A43" s="116" t="s">
        <v>65</v>
      </c>
      <c r="B43" s="117" t="s">
        <v>81</v>
      </c>
      <c r="C43" s="118"/>
      <c r="D43" s="36">
        <f>SUM(C43/C69)</f>
        <v>0</v>
      </c>
      <c r="E43" s="119"/>
      <c r="F43" s="119"/>
      <c r="G43" s="119"/>
      <c r="H43" s="43">
        <f t="shared" si="8"/>
        <v>0</v>
      </c>
      <c r="I43" s="120"/>
      <c r="J43" s="120"/>
      <c r="K43" s="120"/>
      <c r="L43" s="120"/>
      <c r="M43" s="120"/>
      <c r="N43" s="120"/>
      <c r="O43" s="121">
        <f t="shared" si="1"/>
        <v>0</v>
      </c>
      <c r="P43" s="122"/>
    </row>
    <row r="44" spans="1:16" s="115" customFormat="1" ht="17.399999999999999" x14ac:dyDescent="0.3">
      <c r="A44" s="123" t="s">
        <v>65</v>
      </c>
      <c r="B44" s="124" t="s">
        <v>60</v>
      </c>
      <c r="C44" s="125">
        <f t="shared" ref="C44:H44" si="9">SUM(C28:C43)</f>
        <v>2240000</v>
      </c>
      <c r="D44" s="37">
        <f t="shared" si="9"/>
        <v>0.31024930747922436</v>
      </c>
      <c r="E44" s="45">
        <f t="shared" si="9"/>
        <v>550000</v>
      </c>
      <c r="F44" s="45">
        <f t="shared" si="9"/>
        <v>940000</v>
      </c>
      <c r="G44" s="45">
        <f t="shared" si="9"/>
        <v>750000</v>
      </c>
      <c r="H44" s="45">
        <f t="shared" si="9"/>
        <v>2240000</v>
      </c>
      <c r="I44" s="45">
        <f>SUM(I28:I43)</f>
        <v>74000</v>
      </c>
      <c r="J44" s="45">
        <f t="shared" ref="J44:N44" si="10">SUM(J28:J43)</f>
        <v>476000</v>
      </c>
      <c r="K44" s="45">
        <f t="shared" si="10"/>
        <v>158700</v>
      </c>
      <c r="L44" s="45">
        <f t="shared" si="10"/>
        <v>781300</v>
      </c>
      <c r="M44" s="45">
        <f t="shared" si="10"/>
        <v>375000</v>
      </c>
      <c r="N44" s="45">
        <f t="shared" si="10"/>
        <v>375000</v>
      </c>
      <c r="O44" s="121">
        <f t="shared" si="1"/>
        <v>2240000</v>
      </c>
      <c r="P44" s="130"/>
    </row>
    <row r="45" spans="1:16" s="105" customFormat="1" ht="17.399999999999999" x14ac:dyDescent="0.3">
      <c r="A45" s="116" t="s">
        <v>65</v>
      </c>
      <c r="B45" s="126" t="s">
        <v>62</v>
      </c>
      <c r="C45" s="118"/>
      <c r="D45" s="36">
        <f>SUM(C45/C69)</f>
        <v>0</v>
      </c>
      <c r="E45" s="119"/>
      <c r="F45" s="119"/>
      <c r="G45" s="119"/>
      <c r="H45" s="43">
        <f t="shared" ref="H45:H49" si="11">SUM(E45:G45)</f>
        <v>0</v>
      </c>
      <c r="I45" s="120"/>
      <c r="J45" s="120"/>
      <c r="K45" s="120"/>
      <c r="L45" s="120"/>
      <c r="M45" s="120"/>
      <c r="N45" s="120"/>
      <c r="O45" s="121">
        <f t="shared" si="1"/>
        <v>0</v>
      </c>
      <c r="P45" s="122"/>
    </row>
    <row r="46" spans="1:16" s="105" customFormat="1" ht="17.399999999999999" x14ac:dyDescent="0.3">
      <c r="A46" s="116" t="s">
        <v>65</v>
      </c>
      <c r="B46" s="126" t="s">
        <v>62</v>
      </c>
      <c r="C46" s="118"/>
      <c r="D46" s="36">
        <f>SUM(C46/C69)</f>
        <v>0</v>
      </c>
      <c r="E46" s="119"/>
      <c r="F46" s="119"/>
      <c r="G46" s="119"/>
      <c r="H46" s="43">
        <f t="shared" si="11"/>
        <v>0</v>
      </c>
      <c r="I46" s="120"/>
      <c r="J46" s="120"/>
      <c r="K46" s="120"/>
      <c r="L46" s="120"/>
      <c r="M46" s="120"/>
      <c r="N46" s="120"/>
      <c r="O46" s="121">
        <f t="shared" si="1"/>
        <v>0</v>
      </c>
      <c r="P46" s="122"/>
    </row>
    <row r="47" spans="1:16" s="105" customFormat="1" ht="17.399999999999999" x14ac:dyDescent="0.3">
      <c r="A47" s="116" t="s">
        <v>65</v>
      </c>
      <c r="B47" s="126" t="s">
        <v>62</v>
      </c>
      <c r="C47" s="118"/>
      <c r="D47" s="36">
        <f>SUM(C47/C69)</f>
        <v>0</v>
      </c>
      <c r="E47" s="119"/>
      <c r="F47" s="119"/>
      <c r="G47" s="119"/>
      <c r="H47" s="43">
        <f t="shared" si="11"/>
        <v>0</v>
      </c>
      <c r="I47" s="120"/>
      <c r="J47" s="120"/>
      <c r="K47" s="120"/>
      <c r="L47" s="120"/>
      <c r="M47" s="120"/>
      <c r="N47" s="120"/>
      <c r="O47" s="121">
        <f t="shared" si="1"/>
        <v>0</v>
      </c>
      <c r="P47" s="122"/>
    </row>
    <row r="48" spans="1:16" s="105" customFormat="1" ht="17.399999999999999" x14ac:dyDescent="0.3">
      <c r="A48" s="116" t="s">
        <v>65</v>
      </c>
      <c r="B48" s="126" t="s">
        <v>62</v>
      </c>
      <c r="C48" s="118"/>
      <c r="D48" s="36">
        <f>SUM(C48/C69)</f>
        <v>0</v>
      </c>
      <c r="E48" s="119"/>
      <c r="F48" s="119"/>
      <c r="G48" s="119"/>
      <c r="H48" s="43">
        <f t="shared" si="11"/>
        <v>0</v>
      </c>
      <c r="I48" s="120"/>
      <c r="J48" s="120"/>
      <c r="K48" s="120"/>
      <c r="L48" s="120"/>
      <c r="M48" s="120"/>
      <c r="N48" s="120"/>
      <c r="O48" s="121">
        <f t="shared" si="1"/>
        <v>0</v>
      </c>
      <c r="P48" s="122"/>
    </row>
    <row r="49" spans="1:16" s="105" customFormat="1" ht="17.399999999999999" x14ac:dyDescent="0.3">
      <c r="A49" s="116" t="s">
        <v>65</v>
      </c>
      <c r="B49" s="126" t="s">
        <v>62</v>
      </c>
      <c r="C49" s="118"/>
      <c r="D49" s="36">
        <f>SUM(C49/C69)</f>
        <v>0</v>
      </c>
      <c r="E49" s="119"/>
      <c r="F49" s="119"/>
      <c r="G49" s="119"/>
      <c r="H49" s="43">
        <f t="shared" si="11"/>
        <v>0</v>
      </c>
      <c r="I49" s="120"/>
      <c r="J49" s="120"/>
      <c r="K49" s="120"/>
      <c r="L49" s="120"/>
      <c r="M49" s="120"/>
      <c r="N49" s="120"/>
      <c r="O49" s="121">
        <f t="shared" si="1"/>
        <v>0</v>
      </c>
      <c r="P49" s="122"/>
    </row>
    <row r="50" spans="1:16" s="105" customFormat="1" ht="17.399999999999999" x14ac:dyDescent="0.3">
      <c r="A50" s="123" t="s">
        <v>65</v>
      </c>
      <c r="B50" s="128" t="s">
        <v>82</v>
      </c>
      <c r="C50" s="125">
        <f t="shared" ref="C50:F50" si="12">SUM(C45:C49)</f>
        <v>0</v>
      </c>
      <c r="D50" s="37">
        <f t="shared" si="12"/>
        <v>0</v>
      </c>
      <c r="E50" s="45">
        <f t="shared" si="12"/>
        <v>0</v>
      </c>
      <c r="F50" s="45">
        <f t="shared" si="12"/>
        <v>0</v>
      </c>
      <c r="G50" s="45">
        <f t="shared" ref="G50:H50" si="13">SUM(G45:G49)</f>
        <v>0</v>
      </c>
      <c r="H50" s="45">
        <f t="shared" si="13"/>
        <v>0</v>
      </c>
      <c r="I50" s="45">
        <f>SUM(I45:I49)</f>
        <v>0</v>
      </c>
      <c r="J50" s="45">
        <f t="shared" ref="J50:N50" si="14">SUM(J45:J49)</f>
        <v>0</v>
      </c>
      <c r="K50" s="45">
        <f t="shared" si="14"/>
        <v>0</v>
      </c>
      <c r="L50" s="45">
        <f t="shared" si="14"/>
        <v>0</v>
      </c>
      <c r="M50" s="45">
        <f t="shared" si="14"/>
        <v>0</v>
      </c>
      <c r="N50" s="45">
        <f t="shared" si="14"/>
        <v>0</v>
      </c>
      <c r="O50" s="121">
        <f t="shared" si="1"/>
        <v>0</v>
      </c>
      <c r="P50" s="122"/>
    </row>
    <row r="51" spans="1:16" s="105" customFormat="1" ht="17.399999999999999" x14ac:dyDescent="0.3">
      <c r="A51" s="123" t="s">
        <v>65</v>
      </c>
      <c r="B51" s="124" t="s">
        <v>83</v>
      </c>
      <c r="C51" s="125">
        <f>SUM(C44+C50)</f>
        <v>2240000</v>
      </c>
      <c r="D51" s="37">
        <f>SUM(C51/C69)</f>
        <v>0.31024930747922436</v>
      </c>
      <c r="E51" s="45">
        <f>+SUM(E44+E50)</f>
        <v>550000</v>
      </c>
      <c r="F51" s="45">
        <f t="shared" ref="F51:N51" si="15">+SUM(F44+F50)</f>
        <v>940000</v>
      </c>
      <c r="G51" s="45">
        <f t="shared" si="15"/>
        <v>750000</v>
      </c>
      <c r="H51" s="45">
        <f t="shared" si="15"/>
        <v>2240000</v>
      </c>
      <c r="I51" s="45">
        <f t="shared" si="15"/>
        <v>74000</v>
      </c>
      <c r="J51" s="45">
        <f t="shared" si="15"/>
        <v>476000</v>
      </c>
      <c r="K51" s="45">
        <f t="shared" si="15"/>
        <v>158700</v>
      </c>
      <c r="L51" s="45">
        <f t="shared" si="15"/>
        <v>781300</v>
      </c>
      <c r="M51" s="45">
        <f t="shared" si="15"/>
        <v>375000</v>
      </c>
      <c r="N51" s="45">
        <f t="shared" si="15"/>
        <v>375000</v>
      </c>
      <c r="O51" s="121">
        <f t="shared" si="1"/>
        <v>2240000</v>
      </c>
      <c r="P51" s="122"/>
    </row>
    <row r="52" spans="1:16" s="105" customFormat="1" ht="17.399999999999999" x14ac:dyDescent="0.3">
      <c r="A52" s="116" t="s">
        <v>84</v>
      </c>
      <c r="B52" s="117" t="s">
        <v>85</v>
      </c>
      <c r="C52" s="118">
        <v>400000</v>
      </c>
      <c r="D52" s="36">
        <f>SUM(C52/C69)</f>
        <v>5.5401662049861494E-2</v>
      </c>
      <c r="E52" s="131"/>
      <c r="F52" s="131"/>
      <c r="G52" s="119">
        <v>400000</v>
      </c>
      <c r="H52" s="43">
        <f>G52</f>
        <v>400000</v>
      </c>
      <c r="I52" s="131"/>
      <c r="J52" s="131"/>
      <c r="K52" s="131"/>
      <c r="L52" s="131"/>
      <c r="M52" s="120">
        <v>0</v>
      </c>
      <c r="N52" s="120">
        <v>400000</v>
      </c>
      <c r="O52" s="121">
        <f t="shared" si="1"/>
        <v>400000</v>
      </c>
      <c r="P52" s="122"/>
    </row>
    <row r="53" spans="1:16" s="105" customFormat="1" ht="17.399999999999999" x14ac:dyDescent="0.3">
      <c r="A53" s="116" t="s">
        <v>84</v>
      </c>
      <c r="B53" s="117" t="s">
        <v>86</v>
      </c>
      <c r="C53" s="118">
        <v>300000</v>
      </c>
      <c r="D53" s="36">
        <f>SUM(C53/C69)</f>
        <v>4.1551246537396121E-2</v>
      </c>
      <c r="E53" s="131"/>
      <c r="F53" s="131"/>
      <c r="G53" s="119">
        <v>300000</v>
      </c>
      <c r="H53" s="43">
        <f t="shared" ref="H53:H60" si="16">G53</f>
        <v>300000</v>
      </c>
      <c r="I53" s="131"/>
      <c r="J53" s="131"/>
      <c r="K53" s="131"/>
      <c r="L53" s="131"/>
      <c r="M53" s="120">
        <v>0</v>
      </c>
      <c r="N53" s="120">
        <v>300000</v>
      </c>
      <c r="O53" s="121">
        <f t="shared" si="1"/>
        <v>300000</v>
      </c>
      <c r="P53" s="122"/>
    </row>
    <row r="54" spans="1:16" s="105" customFormat="1" ht="17.399999999999999" x14ac:dyDescent="0.3">
      <c r="A54" s="116" t="s">
        <v>84</v>
      </c>
      <c r="B54" s="117" t="s">
        <v>87</v>
      </c>
      <c r="C54" s="118"/>
      <c r="D54" s="36">
        <f>SUM(C54/C69)</f>
        <v>0</v>
      </c>
      <c r="E54" s="131"/>
      <c r="F54" s="131"/>
      <c r="G54" s="119"/>
      <c r="H54" s="43">
        <f t="shared" si="16"/>
        <v>0</v>
      </c>
      <c r="I54" s="131"/>
      <c r="J54" s="131"/>
      <c r="K54" s="131"/>
      <c r="L54" s="131"/>
      <c r="M54" s="120"/>
      <c r="N54" s="120"/>
      <c r="O54" s="121">
        <f t="shared" si="1"/>
        <v>0</v>
      </c>
      <c r="P54" s="122"/>
    </row>
    <row r="55" spans="1:16" s="105" customFormat="1" ht="17.399999999999999" x14ac:dyDescent="0.3">
      <c r="A55" s="116" t="s">
        <v>84</v>
      </c>
      <c r="B55" s="117" t="s">
        <v>88</v>
      </c>
      <c r="C55" s="118"/>
      <c r="D55" s="36">
        <f>SUM(C55/C69)</f>
        <v>0</v>
      </c>
      <c r="E55" s="131"/>
      <c r="F55" s="131"/>
      <c r="G55" s="119"/>
      <c r="H55" s="43">
        <f t="shared" si="16"/>
        <v>0</v>
      </c>
      <c r="I55" s="131"/>
      <c r="J55" s="131"/>
      <c r="K55" s="131"/>
      <c r="L55" s="131"/>
      <c r="M55" s="120"/>
      <c r="N55" s="120"/>
      <c r="O55" s="121">
        <f t="shared" si="1"/>
        <v>0</v>
      </c>
      <c r="P55" s="122"/>
    </row>
    <row r="56" spans="1:16" s="105" customFormat="1" ht="17.399999999999999" x14ac:dyDescent="0.3">
      <c r="A56" s="116" t="s">
        <v>84</v>
      </c>
      <c r="B56" s="117" t="s">
        <v>89</v>
      </c>
      <c r="C56" s="118"/>
      <c r="D56" s="36">
        <f>SUM(C56/C69)</f>
        <v>0</v>
      </c>
      <c r="E56" s="131"/>
      <c r="F56" s="131"/>
      <c r="G56" s="119"/>
      <c r="H56" s="43">
        <f t="shared" si="16"/>
        <v>0</v>
      </c>
      <c r="I56" s="131"/>
      <c r="J56" s="131"/>
      <c r="K56" s="131"/>
      <c r="L56" s="131"/>
      <c r="M56" s="120"/>
      <c r="N56" s="120"/>
      <c r="O56" s="121">
        <f t="shared" si="1"/>
        <v>0</v>
      </c>
      <c r="P56" s="122"/>
    </row>
    <row r="57" spans="1:16" s="105" customFormat="1" ht="17.399999999999999" x14ac:dyDescent="0.3">
      <c r="A57" s="116" t="s">
        <v>84</v>
      </c>
      <c r="B57" s="117" t="s">
        <v>90</v>
      </c>
      <c r="C57" s="118"/>
      <c r="D57" s="36">
        <f>SUM(C57/C69)</f>
        <v>0</v>
      </c>
      <c r="E57" s="131"/>
      <c r="F57" s="131"/>
      <c r="G57" s="119"/>
      <c r="H57" s="43">
        <f t="shared" si="16"/>
        <v>0</v>
      </c>
      <c r="I57" s="131"/>
      <c r="J57" s="131"/>
      <c r="K57" s="131"/>
      <c r="L57" s="131"/>
      <c r="M57" s="120"/>
      <c r="N57" s="120"/>
      <c r="O57" s="121">
        <f t="shared" si="1"/>
        <v>0</v>
      </c>
      <c r="P57" s="122"/>
    </row>
    <row r="58" spans="1:16" s="105" customFormat="1" ht="17.399999999999999" x14ac:dyDescent="0.3">
      <c r="A58" s="116" t="s">
        <v>84</v>
      </c>
      <c r="B58" s="117" t="s">
        <v>91</v>
      </c>
      <c r="C58" s="118"/>
      <c r="D58" s="36">
        <f>SUM(C58/C69)</f>
        <v>0</v>
      </c>
      <c r="E58" s="131"/>
      <c r="F58" s="131"/>
      <c r="G58" s="119"/>
      <c r="H58" s="43">
        <f t="shared" si="16"/>
        <v>0</v>
      </c>
      <c r="I58" s="131"/>
      <c r="J58" s="131"/>
      <c r="K58" s="131"/>
      <c r="L58" s="131"/>
      <c r="M58" s="120"/>
      <c r="N58" s="120"/>
      <c r="O58" s="121">
        <f t="shared" si="1"/>
        <v>0</v>
      </c>
      <c r="P58" s="122"/>
    </row>
    <row r="59" spans="1:16" s="105" customFormat="1" ht="17.399999999999999" x14ac:dyDescent="0.3">
      <c r="A59" s="116" t="s">
        <v>84</v>
      </c>
      <c r="B59" s="117" t="s">
        <v>92</v>
      </c>
      <c r="C59" s="118"/>
      <c r="D59" s="36">
        <f>SUM(C59/C69)</f>
        <v>0</v>
      </c>
      <c r="E59" s="131"/>
      <c r="F59" s="131"/>
      <c r="G59" s="119"/>
      <c r="H59" s="43">
        <f t="shared" si="16"/>
        <v>0</v>
      </c>
      <c r="I59" s="131"/>
      <c r="J59" s="131"/>
      <c r="K59" s="131"/>
      <c r="L59" s="131"/>
      <c r="M59" s="120"/>
      <c r="N59" s="120"/>
      <c r="O59" s="121">
        <f t="shared" si="1"/>
        <v>0</v>
      </c>
      <c r="P59" s="122"/>
    </row>
    <row r="60" spans="1:16" s="105" customFormat="1" ht="17.399999999999999" x14ac:dyDescent="0.3">
      <c r="A60" s="116" t="s">
        <v>84</v>
      </c>
      <c r="B60" s="117" t="s">
        <v>93</v>
      </c>
      <c r="C60" s="118"/>
      <c r="D60" s="36">
        <f>SUM(C60/C69)</f>
        <v>0</v>
      </c>
      <c r="E60" s="131"/>
      <c r="F60" s="131"/>
      <c r="G60" s="119"/>
      <c r="H60" s="43">
        <f t="shared" si="16"/>
        <v>0</v>
      </c>
      <c r="I60" s="131"/>
      <c r="J60" s="131"/>
      <c r="K60" s="131"/>
      <c r="L60" s="131"/>
      <c r="M60" s="120"/>
      <c r="N60" s="120"/>
      <c r="O60" s="121">
        <f t="shared" si="1"/>
        <v>0</v>
      </c>
      <c r="P60" s="122"/>
    </row>
    <row r="61" spans="1:16" s="115" customFormat="1" ht="17.399999999999999" x14ac:dyDescent="0.3">
      <c r="A61" s="123" t="s">
        <v>84</v>
      </c>
      <c r="B61" s="124" t="s">
        <v>60</v>
      </c>
      <c r="C61" s="125">
        <f t="shared" ref="C61:H61" si="17">SUM(C52:C60)</f>
        <v>700000</v>
      </c>
      <c r="D61" s="37">
        <f t="shared" si="17"/>
        <v>9.6952908587257608E-2</v>
      </c>
      <c r="E61" s="58">
        <f t="shared" si="17"/>
        <v>0</v>
      </c>
      <c r="F61" s="58">
        <f t="shared" si="17"/>
        <v>0</v>
      </c>
      <c r="G61" s="45">
        <f t="shared" si="17"/>
        <v>700000</v>
      </c>
      <c r="H61" s="45">
        <f t="shared" si="17"/>
        <v>700000</v>
      </c>
      <c r="I61" s="45">
        <f t="shared" ref="I61:L61" si="18">SUM(I52:I60)</f>
        <v>0</v>
      </c>
      <c r="J61" s="45">
        <f t="shared" si="18"/>
        <v>0</v>
      </c>
      <c r="K61" s="45">
        <f t="shared" si="18"/>
        <v>0</v>
      </c>
      <c r="L61" s="45">
        <f t="shared" si="18"/>
        <v>0</v>
      </c>
      <c r="M61" s="45">
        <f>SUM(M52:M60)</f>
        <v>0</v>
      </c>
      <c r="N61" s="45">
        <f>SUM(N52:N60)</f>
        <v>700000</v>
      </c>
      <c r="O61" s="121">
        <f>SUM(I61:N61)</f>
        <v>700000</v>
      </c>
      <c r="P61" s="130"/>
    </row>
    <row r="62" spans="1:16" s="105" customFormat="1" ht="17.399999999999999" x14ac:dyDescent="0.3">
      <c r="A62" s="116" t="s">
        <v>84</v>
      </c>
      <c r="B62" s="126" t="s">
        <v>62</v>
      </c>
      <c r="C62" s="118"/>
      <c r="D62" s="36">
        <f>SUM(C62/C69)</f>
        <v>0</v>
      </c>
      <c r="E62" s="131"/>
      <c r="F62" s="131"/>
      <c r="G62" s="120"/>
      <c r="H62" s="43">
        <f t="shared" ref="H62:H66" si="19">SUM(E62:G62)</f>
        <v>0</v>
      </c>
      <c r="I62" s="131"/>
      <c r="J62" s="131"/>
      <c r="K62" s="131"/>
      <c r="L62" s="131"/>
      <c r="M62" s="120"/>
      <c r="N62" s="120"/>
      <c r="O62" s="121">
        <f t="shared" si="1"/>
        <v>0</v>
      </c>
      <c r="P62" s="122"/>
    </row>
    <row r="63" spans="1:16" s="105" customFormat="1" ht="17.399999999999999" x14ac:dyDescent="0.3">
      <c r="A63" s="116" t="s">
        <v>84</v>
      </c>
      <c r="B63" s="126" t="s">
        <v>62</v>
      </c>
      <c r="C63" s="118"/>
      <c r="D63" s="36">
        <f>SUM(C63/C69)</f>
        <v>0</v>
      </c>
      <c r="E63" s="131"/>
      <c r="F63" s="131"/>
      <c r="G63" s="120"/>
      <c r="H63" s="43">
        <f t="shared" si="19"/>
        <v>0</v>
      </c>
      <c r="I63" s="131"/>
      <c r="J63" s="131"/>
      <c r="K63" s="131"/>
      <c r="L63" s="131"/>
      <c r="M63" s="120"/>
      <c r="N63" s="120"/>
      <c r="O63" s="121">
        <f t="shared" si="1"/>
        <v>0</v>
      </c>
      <c r="P63" s="122"/>
    </row>
    <row r="64" spans="1:16" s="105" customFormat="1" ht="17.399999999999999" x14ac:dyDescent="0.3">
      <c r="A64" s="116" t="s">
        <v>84</v>
      </c>
      <c r="B64" s="126" t="s">
        <v>62</v>
      </c>
      <c r="C64" s="118"/>
      <c r="D64" s="36">
        <f>SUM(C64/C69)</f>
        <v>0</v>
      </c>
      <c r="E64" s="131"/>
      <c r="F64" s="131"/>
      <c r="G64" s="120"/>
      <c r="H64" s="43">
        <f t="shared" si="19"/>
        <v>0</v>
      </c>
      <c r="I64" s="131"/>
      <c r="J64" s="131"/>
      <c r="K64" s="131"/>
      <c r="L64" s="131"/>
      <c r="M64" s="120"/>
      <c r="N64" s="120"/>
      <c r="O64" s="121">
        <f t="shared" si="1"/>
        <v>0</v>
      </c>
      <c r="P64" s="122"/>
    </row>
    <row r="65" spans="1:16" s="105" customFormat="1" ht="17.399999999999999" x14ac:dyDescent="0.3">
      <c r="A65" s="116" t="s">
        <v>84</v>
      </c>
      <c r="B65" s="126" t="s">
        <v>62</v>
      </c>
      <c r="C65" s="118"/>
      <c r="D65" s="36">
        <f>SUM(C65/C69)</f>
        <v>0</v>
      </c>
      <c r="E65" s="131"/>
      <c r="F65" s="131"/>
      <c r="G65" s="120"/>
      <c r="H65" s="43">
        <f t="shared" si="19"/>
        <v>0</v>
      </c>
      <c r="I65" s="131"/>
      <c r="J65" s="131"/>
      <c r="K65" s="131"/>
      <c r="L65" s="131"/>
      <c r="M65" s="120"/>
      <c r="N65" s="120"/>
      <c r="O65" s="121">
        <f t="shared" si="1"/>
        <v>0</v>
      </c>
      <c r="P65" s="122"/>
    </row>
    <row r="66" spans="1:16" s="105" customFormat="1" ht="17.399999999999999" x14ac:dyDescent="0.3">
      <c r="A66" s="116" t="s">
        <v>84</v>
      </c>
      <c r="B66" s="126" t="s">
        <v>62</v>
      </c>
      <c r="C66" s="118"/>
      <c r="D66" s="36">
        <f>SUM(C66/C69)</f>
        <v>0</v>
      </c>
      <c r="E66" s="131"/>
      <c r="F66" s="131"/>
      <c r="G66" s="120"/>
      <c r="H66" s="43">
        <f t="shared" si="19"/>
        <v>0</v>
      </c>
      <c r="I66" s="131"/>
      <c r="J66" s="131"/>
      <c r="K66" s="131"/>
      <c r="L66" s="131"/>
      <c r="M66" s="120"/>
      <c r="N66" s="120"/>
      <c r="O66" s="121">
        <f t="shared" si="1"/>
        <v>0</v>
      </c>
      <c r="P66" s="122"/>
    </row>
    <row r="67" spans="1:16" s="105" customFormat="1" ht="17.399999999999999" x14ac:dyDescent="0.3">
      <c r="A67" s="123" t="s">
        <v>84</v>
      </c>
      <c r="B67" s="128" t="s">
        <v>94</v>
      </c>
      <c r="C67" s="125">
        <f>SUM(C62:C66)</f>
        <v>0</v>
      </c>
      <c r="D67" s="37">
        <f>SUM(D62:D66)</f>
        <v>0</v>
      </c>
      <c r="E67" s="45">
        <f>SUM(E62:E66)</f>
        <v>0</v>
      </c>
      <c r="F67" s="45">
        <f t="shared" ref="F67:G67" si="20">SUM(F62:F66)</f>
        <v>0</v>
      </c>
      <c r="G67" s="45">
        <f t="shared" si="20"/>
        <v>0</v>
      </c>
      <c r="H67" s="45">
        <f>SUM(H62:H66)</f>
        <v>0</v>
      </c>
      <c r="I67" s="45">
        <f t="shared" ref="I67:N67" si="21">SUM(I62:I66)</f>
        <v>0</v>
      </c>
      <c r="J67" s="45">
        <f t="shared" si="21"/>
        <v>0</v>
      </c>
      <c r="K67" s="45">
        <f t="shared" si="21"/>
        <v>0</v>
      </c>
      <c r="L67" s="45">
        <f t="shared" si="21"/>
        <v>0</v>
      </c>
      <c r="M67" s="45">
        <f t="shared" si="21"/>
        <v>0</v>
      </c>
      <c r="N67" s="45">
        <f t="shared" si="21"/>
        <v>0</v>
      </c>
      <c r="O67" s="121">
        <f>SUM(I67:N67)</f>
        <v>0</v>
      </c>
      <c r="P67" s="122"/>
    </row>
    <row r="68" spans="1:16" s="105" customFormat="1" ht="17.399999999999999" x14ac:dyDescent="0.3">
      <c r="A68" s="116"/>
      <c r="B68" s="128" t="s">
        <v>95</v>
      </c>
      <c r="C68" s="125">
        <f>SUM(C61+C67)</f>
        <v>700000</v>
      </c>
      <c r="D68" s="37">
        <f>SUM(C68/C69)</f>
        <v>9.6952908587257622E-2</v>
      </c>
      <c r="E68" s="45">
        <f t="shared" ref="E68:L68" si="22">SUM(E61+E67)</f>
        <v>0</v>
      </c>
      <c r="F68" s="45">
        <f t="shared" si="22"/>
        <v>0</v>
      </c>
      <c r="G68" s="45">
        <f t="shared" si="22"/>
        <v>700000</v>
      </c>
      <c r="H68" s="45">
        <f t="shared" si="22"/>
        <v>700000</v>
      </c>
      <c r="I68" s="45">
        <f t="shared" si="22"/>
        <v>0</v>
      </c>
      <c r="J68" s="45">
        <f t="shared" si="22"/>
        <v>0</v>
      </c>
      <c r="K68" s="45">
        <f t="shared" si="22"/>
        <v>0</v>
      </c>
      <c r="L68" s="45">
        <f t="shared" si="22"/>
        <v>0</v>
      </c>
      <c r="M68" s="45">
        <f>+SUM(M61+M67)</f>
        <v>0</v>
      </c>
      <c r="N68" s="45">
        <f>+SUM(N61+N67)</f>
        <v>700000</v>
      </c>
      <c r="O68" s="121">
        <f>SUM(I68:N68)</f>
        <v>700000</v>
      </c>
      <c r="P68" s="122"/>
    </row>
    <row r="69" spans="1:16" s="133" customFormat="1" ht="17.399999999999999" x14ac:dyDescent="0.3">
      <c r="A69" s="238" t="s">
        <v>96</v>
      </c>
      <c r="B69" s="238"/>
      <c r="C69" s="125">
        <f>SUM(C27+C51+C68)</f>
        <v>7220000</v>
      </c>
      <c r="D69" s="37">
        <f>SUM(D27+D51+D68)</f>
        <v>1</v>
      </c>
      <c r="E69" s="125">
        <f>+SUM(E27+E51+E68)</f>
        <v>1495000</v>
      </c>
      <c r="F69" s="125">
        <f>+SUM(F27+F51+F68)</f>
        <v>2340000</v>
      </c>
      <c r="G69" s="125">
        <f>SUM(G27+G51+G68)</f>
        <v>3385000</v>
      </c>
      <c r="H69" s="125">
        <f>SUM( H27+H51+H68)</f>
        <v>7220000</v>
      </c>
      <c r="I69" s="45">
        <f>SUM(I27+I51+I68)</f>
        <v>272000</v>
      </c>
      <c r="J69" s="45">
        <f t="shared" ref="J69:L69" si="23">SUM(J27+J51+J68)</f>
        <v>1223000</v>
      </c>
      <c r="K69" s="45">
        <f t="shared" si="23"/>
        <v>564700</v>
      </c>
      <c r="L69" s="45">
        <f t="shared" si="23"/>
        <v>1775300</v>
      </c>
      <c r="M69" s="45">
        <f>SUM(M27+M51+M68)</f>
        <v>1325500</v>
      </c>
      <c r="N69" s="45">
        <f>SUM(N27+N51+N68)</f>
        <v>2059500</v>
      </c>
      <c r="O69" s="58">
        <f t="shared" si="1"/>
        <v>7220000</v>
      </c>
      <c r="P69" s="132"/>
    </row>
  </sheetData>
  <sheetProtection algorithmName="SHA-512" hashValue="1EinXv5rVAzyPTM+f2xe4OPM9J0cOouUsyzmycyxD7oo0TELNrICsM3vSZyYvyI+mg0xv/bjddZ+Erp5400hUA==" saltValue="gyqtvjcQKBB3h+hiegxQHA==" spinCount="100000" sheet="1" objects="1" scenarios="1"/>
  <mergeCells count="4">
    <mergeCell ref="E4:H4"/>
    <mergeCell ref="I4:O4"/>
    <mergeCell ref="A69:B69"/>
    <mergeCell ref="A2:B2"/>
  </mergeCells>
  <conditionalFormatting sqref="I69:N69">
    <cfRule type="cellIs" dxfId="33" priority="1" operator="lessThan">
      <formula>0.11</formula>
    </cfRule>
  </conditionalFormatting>
  <dataValidations count="2">
    <dataValidation type="list" allowBlank="1" showInputMessage="1" showErrorMessage="1" sqref="A68">
      <formula1>"Communities &amp; Place, Local Businesses, People &amp; Skills, Bespoke Intrevention, Rural Business Scheme"</formula1>
    </dataValidation>
    <dataValidation type="list" allowBlank="1" showInputMessage="1" showErrorMessage="1" sqref="A6:A67">
      <formula1>"Communities &amp; Place, Local Businesses, People &amp; Skills"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tabSelected="1" workbookViewId="0">
      <selection activeCell="H21" sqref="H21"/>
    </sheetView>
  </sheetViews>
  <sheetFormatPr defaultColWidth="8.5546875" defaultRowHeight="13.8" x14ac:dyDescent="0.25"/>
  <cols>
    <col min="1" max="1" width="3.5546875" style="1" customWidth="1"/>
    <col min="2" max="2" width="48.33203125" style="1" customWidth="1"/>
    <col min="3" max="6" width="26.109375" style="83" customWidth="1"/>
    <col min="7" max="7" width="13.109375" style="1" bestFit="1" customWidth="1"/>
    <col min="8" max="16384" width="8.5546875" style="1"/>
  </cols>
  <sheetData>
    <row r="1" spans="2:6" ht="14.4" thickBot="1" x14ac:dyDescent="0.3"/>
    <row r="2" spans="2:6" ht="30" customHeight="1" thickBot="1" x14ac:dyDescent="0.3">
      <c r="B2" s="241" t="s">
        <v>97</v>
      </c>
      <c r="C2" s="242"/>
      <c r="D2" s="242"/>
      <c r="E2" s="242"/>
      <c r="F2" s="243"/>
    </row>
    <row r="3" spans="2:6" ht="14.4" thickBot="1" x14ac:dyDescent="0.3"/>
    <row r="4" spans="2:6" ht="17.399999999999999" x14ac:dyDescent="0.3">
      <c r="B4" s="84" t="s">
        <v>98</v>
      </c>
      <c r="C4" s="244"/>
      <c r="D4" s="244"/>
      <c r="E4" s="244"/>
      <c r="F4" s="245"/>
    </row>
    <row r="5" spans="2:6" s="85" customFormat="1" ht="17.399999999999999" x14ac:dyDescent="0.3">
      <c r="B5" s="70" t="s">
        <v>99</v>
      </c>
      <c r="C5" s="86" t="s">
        <v>33</v>
      </c>
      <c r="D5" s="86" t="s">
        <v>34</v>
      </c>
      <c r="E5" s="86" t="s">
        <v>35</v>
      </c>
      <c r="F5" s="87" t="s">
        <v>100</v>
      </c>
    </row>
    <row r="6" spans="2:6" s="85" customFormat="1" ht="15" x14ac:dyDescent="0.25">
      <c r="B6" s="88" t="s">
        <v>101</v>
      </c>
      <c r="C6" s="3">
        <f>'[1]UKSPF - Allocation'!$C$21</f>
        <v>1043950</v>
      </c>
      <c r="D6" s="3">
        <f>'[1]UKSPF - Allocation'!$E$21</f>
        <v>2087901</v>
      </c>
      <c r="E6" s="3">
        <f>'[1]UKSPF - Allocation'!$G$21</f>
        <v>5470301</v>
      </c>
      <c r="F6" s="89">
        <f>SUM(C6:E6)</f>
        <v>8602152</v>
      </c>
    </row>
    <row r="7" spans="2:6" x14ac:dyDescent="0.25">
      <c r="B7" s="90"/>
      <c r="C7" s="91"/>
      <c r="D7" s="91"/>
      <c r="E7" s="91"/>
    </row>
    <row r="11" spans="2:6" x14ac:dyDescent="0.25">
      <c r="B11" s="92"/>
    </row>
    <row r="15" spans="2:6" x14ac:dyDescent="0.25">
      <c r="B15" s="93"/>
    </row>
    <row r="16" spans="2:6" x14ac:dyDescent="0.25">
      <c r="B16" s="92"/>
    </row>
  </sheetData>
  <sheetProtection algorithmName="SHA-512" hashValue="+F8Uzj1V8v1gPi7qCyGpVf7nKXiPSxNwFPtwY213gZOPt/katKjRJQjAPiyPn2OVb/8+Pukwhs4RUPZB/xJblA==" saltValue="a+3Ckz6cnONi0L8Y7XFC5g==" spinCount="100000" sheet="1" objects="1" scenarios="1"/>
  <mergeCells count="2">
    <mergeCell ref="B2:F2"/>
    <mergeCell ref="C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E1" zoomScale="61" zoomScaleNormal="61" workbookViewId="0">
      <pane ySplit="5" topLeftCell="A60" activePane="bottomLeft" state="frozen"/>
      <selection pane="bottomLeft" activeCell="B25" sqref="B25"/>
    </sheetView>
  </sheetViews>
  <sheetFormatPr defaultColWidth="8.5546875" defaultRowHeight="13.8" x14ac:dyDescent="0.25"/>
  <cols>
    <col min="1" max="1" width="30.5546875" style="1" bestFit="1" customWidth="1"/>
    <col min="2" max="2" width="90.109375" style="1" customWidth="1"/>
    <col min="3" max="3" width="23" style="94" customWidth="1"/>
    <col min="4" max="4" width="23" style="95" customWidth="1"/>
    <col min="5" max="8" width="23" style="96" customWidth="1"/>
    <col min="9" max="14" width="23" style="97" customWidth="1"/>
    <col min="15" max="15" width="23" style="98" customWidth="1"/>
    <col min="16" max="16" width="52.33203125" style="1" customWidth="1"/>
    <col min="17" max="17" width="16" style="1" hidden="1" customWidth="1"/>
    <col min="18" max="16384" width="8.5546875" style="1"/>
  </cols>
  <sheetData>
    <row r="1" spans="1:17" ht="14.4" thickBot="1" x14ac:dyDescent="0.3"/>
    <row r="2" spans="1:17" ht="151.35" customHeight="1" thickBot="1" x14ac:dyDescent="0.3">
      <c r="A2" s="246" t="s">
        <v>102</v>
      </c>
      <c r="B2" s="247"/>
      <c r="C2" s="247"/>
      <c r="D2" s="247"/>
      <c r="E2" s="247"/>
      <c r="F2" s="247"/>
      <c r="G2" s="247"/>
      <c r="H2" s="248"/>
    </row>
    <row r="3" spans="1:17" ht="14.4" thickBot="1" x14ac:dyDescent="0.3"/>
    <row r="4" spans="1:17" ht="18" x14ac:dyDescent="0.3">
      <c r="A4" s="100" t="s">
        <v>26</v>
      </c>
      <c r="B4" s="101"/>
      <c r="C4" s="102"/>
      <c r="D4" s="103"/>
      <c r="E4" s="235" t="s">
        <v>27</v>
      </c>
      <c r="F4" s="236"/>
      <c r="G4" s="236"/>
      <c r="H4" s="237"/>
      <c r="I4" s="235" t="s">
        <v>28</v>
      </c>
      <c r="J4" s="236"/>
      <c r="K4" s="236"/>
      <c r="L4" s="236"/>
      <c r="M4" s="236"/>
      <c r="N4" s="236"/>
      <c r="O4" s="236"/>
      <c r="P4" s="161"/>
      <c r="Q4" s="105"/>
    </row>
    <row r="5" spans="1:17" s="115" customFormat="1" ht="70.2" customHeight="1" x14ac:dyDescent="0.3">
      <c r="A5" s="106" t="s">
        <v>29</v>
      </c>
      <c r="B5" s="107" t="s">
        <v>30</v>
      </c>
      <c r="C5" s="108" t="s">
        <v>31</v>
      </c>
      <c r="D5" s="109" t="s">
        <v>32</v>
      </c>
      <c r="E5" s="110" t="s">
        <v>33</v>
      </c>
      <c r="F5" s="110" t="s">
        <v>34</v>
      </c>
      <c r="G5" s="110" t="s">
        <v>35</v>
      </c>
      <c r="H5" s="111" t="s">
        <v>36</v>
      </c>
      <c r="I5" s="112" t="s">
        <v>37</v>
      </c>
      <c r="J5" s="112" t="s">
        <v>38</v>
      </c>
      <c r="K5" s="112" t="s">
        <v>39</v>
      </c>
      <c r="L5" s="112" t="s">
        <v>40</v>
      </c>
      <c r="M5" s="112" t="s">
        <v>41</v>
      </c>
      <c r="N5" s="112" t="s">
        <v>42</v>
      </c>
      <c r="O5" s="113" t="s">
        <v>43</v>
      </c>
      <c r="P5" s="114" t="s">
        <v>44</v>
      </c>
      <c r="Q5" s="160" t="s">
        <v>103</v>
      </c>
    </row>
    <row r="6" spans="1:17" s="105" customFormat="1" ht="32.700000000000003" hidden="1" customHeight="1" x14ac:dyDescent="0.3">
      <c r="A6" s="106" t="s">
        <v>29</v>
      </c>
      <c r="B6" s="107" t="s">
        <v>30</v>
      </c>
      <c r="C6" s="108" t="s">
        <v>31</v>
      </c>
      <c r="D6" s="109" t="s">
        <v>32</v>
      </c>
      <c r="E6" s="110" t="s">
        <v>33</v>
      </c>
      <c r="F6" s="110" t="s">
        <v>34</v>
      </c>
      <c r="G6" s="110" t="s">
        <v>35</v>
      </c>
      <c r="H6" s="111" t="s">
        <v>36</v>
      </c>
      <c r="I6" s="112" t="s">
        <v>37</v>
      </c>
      <c r="J6" s="112" t="s">
        <v>38</v>
      </c>
      <c r="K6" s="112" t="s">
        <v>39</v>
      </c>
      <c r="L6" s="112" t="s">
        <v>40</v>
      </c>
      <c r="M6" s="112" t="s">
        <v>41</v>
      </c>
      <c r="N6" s="112" t="s">
        <v>42</v>
      </c>
      <c r="O6" s="113" t="s">
        <v>43</v>
      </c>
      <c r="P6" s="114" t="s">
        <v>44</v>
      </c>
      <c r="Q6" s="160" t="s">
        <v>103</v>
      </c>
    </row>
    <row r="7" spans="1:17" s="105" customFormat="1" ht="17.399999999999999" x14ac:dyDescent="0.3">
      <c r="A7" s="162" t="s">
        <v>45</v>
      </c>
      <c r="B7" s="117" t="s">
        <v>104</v>
      </c>
      <c r="C7" s="41">
        <f>'[1]UKSPF Interventions'!Q2</f>
        <v>894877</v>
      </c>
      <c r="D7" s="35">
        <f>IFERROR(SUM(C7/C72),0)</f>
        <v>0.10402943356499629</v>
      </c>
      <c r="E7" s="42">
        <f>'[1]UKSPF Interventions'!E2</f>
        <v>264092</v>
      </c>
      <c r="F7" s="42">
        <f>'[1]UKSPF Interventions'!I2</f>
        <v>263285</v>
      </c>
      <c r="G7" s="42">
        <f>'[1]UKSPF Interventions'!M2</f>
        <v>367500</v>
      </c>
      <c r="H7" s="134">
        <f>SUM(E7:G7)</f>
        <v>894877</v>
      </c>
      <c r="I7" s="44">
        <f>'[1]UKSPF Interventions'!D2</f>
        <v>54395</v>
      </c>
      <c r="J7" s="44">
        <f>'[1]UKSPF Interventions'!C2</f>
        <v>209697</v>
      </c>
      <c r="K7" s="44">
        <f>'[1]UKSPF Interventions'!H2</f>
        <v>104000</v>
      </c>
      <c r="L7" s="44">
        <f>'[1]UKSPF Interventions'!G2</f>
        <v>159285</v>
      </c>
      <c r="M7" s="44">
        <f>'[1]UKSPF Interventions'!L2</f>
        <v>250000</v>
      </c>
      <c r="N7" s="44">
        <f>'[1]UKSPF Interventions'!K2</f>
        <v>117500</v>
      </c>
      <c r="O7" s="121">
        <f>SUM(I7:N7)</f>
        <v>894877</v>
      </c>
      <c r="P7" s="4"/>
      <c r="Q7" s="105" t="s">
        <v>105</v>
      </c>
    </row>
    <row r="8" spans="1:17" s="105" customFormat="1" ht="17.399999999999999" x14ac:dyDescent="0.3">
      <c r="A8" s="162" t="s">
        <v>45</v>
      </c>
      <c r="B8" s="117" t="s">
        <v>106</v>
      </c>
      <c r="C8" s="41">
        <f>'[1]UKSPF Interventions'!Q3</f>
        <v>931852</v>
      </c>
      <c r="D8" s="35">
        <f>IFERROR(SUM(C8/C72),0)</f>
        <v>0.10832777658427797</v>
      </c>
      <c r="E8" s="42">
        <f>'[1]UKSPF Interventions'!E3</f>
        <v>312121</v>
      </c>
      <c r="F8" s="42">
        <f>'[1]UKSPF Interventions'!I3</f>
        <v>210981</v>
      </c>
      <c r="G8" s="42">
        <f>'[1]UKSPF Interventions'!M3</f>
        <v>408750</v>
      </c>
      <c r="H8" s="134">
        <f t="shared" ref="H8:H21" si="0">SUM(E8:G8)</f>
        <v>931852</v>
      </c>
      <c r="I8" s="44">
        <f>'[1]UKSPF Interventions'!D3</f>
        <v>50000</v>
      </c>
      <c r="J8" s="44">
        <f>'[1]UKSPF Interventions'!C3</f>
        <v>262121</v>
      </c>
      <c r="K8" s="44">
        <f>'[1]UKSPF Interventions'!H3</f>
        <v>104790</v>
      </c>
      <c r="L8" s="44">
        <f>'[1]UKSPF Interventions'!G3</f>
        <v>106191</v>
      </c>
      <c r="M8" s="44">
        <f>'[1]UKSPF Interventions'!L3</f>
        <v>350000</v>
      </c>
      <c r="N8" s="44">
        <f>'[1]UKSPF Interventions'!K3</f>
        <v>58750</v>
      </c>
      <c r="O8" s="121">
        <f t="shared" ref="O8:O72" si="1">SUM(I8:N8)</f>
        <v>931852</v>
      </c>
      <c r="P8" s="4"/>
      <c r="Q8" s="105" t="s">
        <v>107</v>
      </c>
    </row>
    <row r="9" spans="1:17" s="105" customFormat="1" ht="17.399999999999999" x14ac:dyDescent="0.3">
      <c r="A9" s="162" t="s">
        <v>45</v>
      </c>
      <c r="B9" s="117" t="s">
        <v>108</v>
      </c>
      <c r="C9" s="41">
        <f>'[1]UKSPF Interventions'!Q4</f>
        <v>0</v>
      </c>
      <c r="D9" s="36">
        <f>IFERROR(SUM(C9/C72),0)</f>
        <v>0</v>
      </c>
      <c r="E9" s="42">
        <f>'[1]UKSPF Interventions'!E4</f>
        <v>0</v>
      </c>
      <c r="F9" s="42">
        <f>'[1]UKSPF Interventions'!I4</f>
        <v>0</v>
      </c>
      <c r="G9" s="42">
        <f>'[1]UKSPF Interventions'!M4</f>
        <v>0</v>
      </c>
      <c r="H9" s="134">
        <f t="shared" si="0"/>
        <v>0</v>
      </c>
      <c r="I9" s="44">
        <f>'[1]UKSPF Interventions'!D4</f>
        <v>0</v>
      </c>
      <c r="J9" s="44">
        <f>'[1]UKSPF Interventions'!C4</f>
        <v>0</v>
      </c>
      <c r="K9" s="44">
        <f>'[1]UKSPF Interventions'!H4</f>
        <v>0</v>
      </c>
      <c r="L9" s="44">
        <f>'[1]UKSPF Interventions'!G4</f>
        <v>0</v>
      </c>
      <c r="M9" s="44">
        <f>'[1]UKSPF Interventions'!L4</f>
        <v>0</v>
      </c>
      <c r="N9" s="44">
        <f>'[1]UKSPF Interventions'!K4</f>
        <v>0</v>
      </c>
      <c r="O9" s="121">
        <f t="shared" si="1"/>
        <v>0</v>
      </c>
      <c r="P9" s="4"/>
      <c r="Q9" s="105" t="s">
        <v>109</v>
      </c>
    </row>
    <row r="10" spans="1:17" s="105" customFormat="1" ht="17.399999999999999" x14ac:dyDescent="0.3">
      <c r="A10" s="162" t="s">
        <v>45</v>
      </c>
      <c r="B10" s="117" t="s">
        <v>110</v>
      </c>
      <c r="C10" s="41">
        <f>'[1]UKSPF Interventions'!Q5</f>
        <v>0</v>
      </c>
      <c r="D10" s="36">
        <f>IFERROR(SUM(C10/C72),0)</f>
        <v>0</v>
      </c>
      <c r="E10" s="42">
        <f>'[1]UKSPF Interventions'!E5</f>
        <v>0</v>
      </c>
      <c r="F10" s="42">
        <f>'[1]UKSPF Interventions'!I5</f>
        <v>0</v>
      </c>
      <c r="G10" s="42">
        <f>'[1]UKSPF Interventions'!M5</f>
        <v>0</v>
      </c>
      <c r="H10" s="134">
        <f t="shared" si="0"/>
        <v>0</v>
      </c>
      <c r="I10" s="44">
        <f>'[1]UKSPF Interventions'!D5</f>
        <v>0</v>
      </c>
      <c r="J10" s="44">
        <f>'[1]UKSPF Interventions'!C5</f>
        <v>0</v>
      </c>
      <c r="K10" s="44">
        <f>'[1]UKSPF Interventions'!H5</f>
        <v>0</v>
      </c>
      <c r="L10" s="44">
        <f>'[1]UKSPF Interventions'!G5</f>
        <v>0</v>
      </c>
      <c r="M10" s="44">
        <f>'[1]UKSPF Interventions'!L5</f>
        <v>0</v>
      </c>
      <c r="N10" s="44">
        <f>'[1]UKSPF Interventions'!K5</f>
        <v>0</v>
      </c>
      <c r="O10" s="121">
        <f t="shared" si="1"/>
        <v>0</v>
      </c>
      <c r="P10" s="4"/>
      <c r="Q10" s="105" t="s">
        <v>111</v>
      </c>
    </row>
    <row r="11" spans="1:17" s="105" customFormat="1" ht="17.399999999999999" x14ac:dyDescent="0.3">
      <c r="A11" s="162" t="s">
        <v>45</v>
      </c>
      <c r="B11" s="117" t="s">
        <v>112</v>
      </c>
      <c r="C11" s="41">
        <f>'[1]UKSPF Interventions'!Q6</f>
        <v>0</v>
      </c>
      <c r="D11" s="36">
        <f>IFERROR(SUM(C11/C72),0)</f>
        <v>0</v>
      </c>
      <c r="E11" s="42">
        <f>'[1]UKSPF Interventions'!E6</f>
        <v>0</v>
      </c>
      <c r="F11" s="42">
        <f>'[1]UKSPF Interventions'!I6</f>
        <v>0</v>
      </c>
      <c r="G11" s="42">
        <f>'[1]UKSPF Interventions'!M6</f>
        <v>0</v>
      </c>
      <c r="H11" s="134">
        <f t="shared" si="0"/>
        <v>0</v>
      </c>
      <c r="I11" s="44">
        <f>'[1]UKSPF Interventions'!D6</f>
        <v>0</v>
      </c>
      <c r="J11" s="44">
        <f>'[1]UKSPF Interventions'!C6</f>
        <v>0</v>
      </c>
      <c r="K11" s="44">
        <f>'[1]UKSPF Interventions'!H6</f>
        <v>0</v>
      </c>
      <c r="L11" s="44">
        <f>'[1]UKSPF Interventions'!G6</f>
        <v>0</v>
      </c>
      <c r="M11" s="44">
        <f>'[1]UKSPF Interventions'!L6</f>
        <v>0</v>
      </c>
      <c r="N11" s="44">
        <f>'[1]UKSPF Interventions'!K6</f>
        <v>0</v>
      </c>
      <c r="O11" s="121">
        <f t="shared" si="1"/>
        <v>0</v>
      </c>
      <c r="P11" s="4"/>
      <c r="Q11" s="105" t="s">
        <v>113</v>
      </c>
    </row>
    <row r="12" spans="1:17" s="105" customFormat="1" ht="17.399999999999999" x14ac:dyDescent="0.3">
      <c r="A12" s="162" t="s">
        <v>45</v>
      </c>
      <c r="B12" s="117" t="s">
        <v>114</v>
      </c>
      <c r="C12" s="41">
        <f>'[1]UKSPF Interventions'!Q7</f>
        <v>56436</v>
      </c>
      <c r="D12" s="36">
        <f>IFERROR(SUM(C12/C72),0)</f>
        <v>6.5606838846837398E-3</v>
      </c>
      <c r="E12" s="42">
        <f>'[1]UKSPF Interventions'!E7</f>
        <v>0</v>
      </c>
      <c r="F12" s="42">
        <f>'[1]UKSPF Interventions'!I7</f>
        <v>0</v>
      </c>
      <c r="G12" s="42">
        <f>'[1]UKSPF Interventions'!M7</f>
        <v>56436</v>
      </c>
      <c r="H12" s="134">
        <f t="shared" si="0"/>
        <v>56436</v>
      </c>
      <c r="I12" s="44">
        <f>'[1]UKSPF Interventions'!D7</f>
        <v>0</v>
      </c>
      <c r="J12" s="44">
        <f>'[1]UKSPF Interventions'!C7</f>
        <v>0</v>
      </c>
      <c r="K12" s="44">
        <f>'[1]UKSPF Interventions'!H7</f>
        <v>0</v>
      </c>
      <c r="L12" s="44">
        <f>'[1]UKSPF Interventions'!G7</f>
        <v>0</v>
      </c>
      <c r="M12" s="44">
        <f>'[1]UKSPF Interventions'!L7</f>
        <v>56436</v>
      </c>
      <c r="N12" s="44">
        <f>'[1]UKSPF Interventions'!K7</f>
        <v>0</v>
      </c>
      <c r="O12" s="121">
        <f t="shared" si="1"/>
        <v>56436</v>
      </c>
      <c r="P12" s="4"/>
      <c r="Q12" s="105" t="s">
        <v>115</v>
      </c>
    </row>
    <row r="13" spans="1:17" s="105" customFormat="1" ht="17.399999999999999" x14ac:dyDescent="0.3">
      <c r="A13" s="162" t="s">
        <v>45</v>
      </c>
      <c r="B13" s="117" t="s">
        <v>116</v>
      </c>
      <c r="C13" s="41">
        <f>'[1]UKSPF Interventions'!Q8</f>
        <v>0</v>
      </c>
      <c r="D13" s="36">
        <f>IFERROR(SUM(C13/C72),0)</f>
        <v>0</v>
      </c>
      <c r="E13" s="42">
        <f>'[1]UKSPF Interventions'!E8</f>
        <v>0</v>
      </c>
      <c r="F13" s="42">
        <f>'[1]UKSPF Interventions'!I8</f>
        <v>0</v>
      </c>
      <c r="G13" s="42">
        <f>'[1]UKSPF Interventions'!M8</f>
        <v>0</v>
      </c>
      <c r="H13" s="134">
        <f t="shared" si="0"/>
        <v>0</v>
      </c>
      <c r="I13" s="44">
        <f>'[1]UKSPF Interventions'!D8</f>
        <v>0</v>
      </c>
      <c r="J13" s="44">
        <f>'[1]UKSPF Interventions'!C8</f>
        <v>0</v>
      </c>
      <c r="K13" s="44">
        <f>'[1]UKSPF Interventions'!H8</f>
        <v>0</v>
      </c>
      <c r="L13" s="44">
        <f>'[1]UKSPF Interventions'!G8</f>
        <v>0</v>
      </c>
      <c r="M13" s="44">
        <f>'[1]UKSPF Interventions'!L8</f>
        <v>0</v>
      </c>
      <c r="N13" s="44">
        <f>'[1]UKSPF Interventions'!K8</f>
        <v>0</v>
      </c>
      <c r="O13" s="121">
        <f t="shared" si="1"/>
        <v>0</v>
      </c>
      <c r="P13" s="4"/>
      <c r="Q13" s="105" t="s">
        <v>117</v>
      </c>
    </row>
    <row r="14" spans="1:17" s="105" customFormat="1" ht="17.399999999999999" x14ac:dyDescent="0.3">
      <c r="A14" s="162" t="s">
        <v>45</v>
      </c>
      <c r="B14" s="117" t="s">
        <v>118</v>
      </c>
      <c r="C14" s="41">
        <f>'[1]UKSPF Interventions'!Q9</f>
        <v>121694</v>
      </c>
      <c r="D14" s="36">
        <f>IFERROR(SUM(C14/C72),0)</f>
        <v>1.4146925095022734E-2</v>
      </c>
      <c r="E14" s="42">
        <f>'[1]UKSPF Interventions'!E9</f>
        <v>0</v>
      </c>
      <c r="F14" s="42">
        <f>'[1]UKSPF Interventions'!I9</f>
        <v>40840</v>
      </c>
      <c r="G14" s="42">
        <f>'[1]UKSPF Interventions'!M9</f>
        <v>80854</v>
      </c>
      <c r="H14" s="134">
        <f t="shared" si="0"/>
        <v>121694</v>
      </c>
      <c r="I14" s="44">
        <f>'[1]UKSPF Interventions'!D9</f>
        <v>0</v>
      </c>
      <c r="J14" s="44">
        <f>'[1]UKSPF Interventions'!C9</f>
        <v>0</v>
      </c>
      <c r="K14" s="44">
        <f>'[1]UKSPF Interventions'!H9</f>
        <v>0</v>
      </c>
      <c r="L14" s="44">
        <f>'[1]UKSPF Interventions'!G9</f>
        <v>40840</v>
      </c>
      <c r="M14" s="44">
        <f>'[1]UKSPF Interventions'!L9</f>
        <v>0</v>
      </c>
      <c r="N14" s="44">
        <f>'[1]UKSPF Interventions'!K9</f>
        <v>80854</v>
      </c>
      <c r="O14" s="121">
        <f t="shared" si="1"/>
        <v>121694</v>
      </c>
      <c r="P14" s="4"/>
      <c r="Q14" s="105" t="s">
        <v>119</v>
      </c>
    </row>
    <row r="15" spans="1:17" s="105" customFormat="1" ht="17.399999999999999" x14ac:dyDescent="0.3">
      <c r="A15" s="162" t="s">
        <v>45</v>
      </c>
      <c r="B15" s="117" t="s">
        <v>120</v>
      </c>
      <c r="C15" s="41">
        <f>'[1]UKSPF Interventions'!Q10</f>
        <v>0</v>
      </c>
      <c r="D15" s="36">
        <f>IFERROR(SUM(C15/C72),0)</f>
        <v>0</v>
      </c>
      <c r="E15" s="42">
        <f>'[1]UKSPF Interventions'!E10</f>
        <v>0</v>
      </c>
      <c r="F15" s="42">
        <f>'[1]UKSPF Interventions'!I10</f>
        <v>0</v>
      </c>
      <c r="G15" s="42">
        <f>'[1]UKSPF Interventions'!M10</f>
        <v>0</v>
      </c>
      <c r="H15" s="134">
        <f t="shared" si="0"/>
        <v>0</v>
      </c>
      <c r="I15" s="44">
        <f>'[1]UKSPF Interventions'!D10</f>
        <v>0</v>
      </c>
      <c r="J15" s="44">
        <f>'[1]UKSPF Interventions'!C10</f>
        <v>0</v>
      </c>
      <c r="K15" s="44">
        <f>'[1]UKSPF Interventions'!H10</f>
        <v>0</v>
      </c>
      <c r="L15" s="44">
        <f>'[1]UKSPF Interventions'!G10</f>
        <v>0</v>
      </c>
      <c r="M15" s="44">
        <f>'[1]UKSPF Interventions'!L10</f>
        <v>0</v>
      </c>
      <c r="N15" s="44">
        <f>'[1]UKSPF Interventions'!K10</f>
        <v>0</v>
      </c>
      <c r="O15" s="121">
        <f t="shared" si="1"/>
        <v>0</v>
      </c>
      <c r="P15" s="4"/>
      <c r="Q15" s="105" t="s">
        <v>121</v>
      </c>
    </row>
    <row r="16" spans="1:17" s="105" customFormat="1" ht="17.399999999999999" x14ac:dyDescent="0.3">
      <c r="A16" s="162" t="s">
        <v>45</v>
      </c>
      <c r="B16" s="117" t="s">
        <v>122</v>
      </c>
      <c r="C16" s="41">
        <f>'[1]UKSPF Interventions'!Q11</f>
        <v>0</v>
      </c>
      <c r="D16" s="36">
        <f>IFERROR(SUM(C16/C72),0)</f>
        <v>0</v>
      </c>
      <c r="E16" s="42">
        <f>'[1]UKSPF Interventions'!E11</f>
        <v>0</v>
      </c>
      <c r="F16" s="42">
        <f>'[1]UKSPF Interventions'!I11</f>
        <v>0</v>
      </c>
      <c r="G16" s="42">
        <f>'[1]UKSPF Interventions'!M11</f>
        <v>0</v>
      </c>
      <c r="H16" s="134">
        <f t="shared" si="0"/>
        <v>0</v>
      </c>
      <c r="I16" s="44">
        <f>'[1]UKSPF Interventions'!D11</f>
        <v>0</v>
      </c>
      <c r="J16" s="44">
        <f>'[1]UKSPF Interventions'!C11</f>
        <v>0</v>
      </c>
      <c r="K16" s="44">
        <f>'[1]UKSPF Interventions'!H11</f>
        <v>0</v>
      </c>
      <c r="L16" s="44">
        <f>'[1]UKSPF Interventions'!G11</f>
        <v>0</v>
      </c>
      <c r="M16" s="44">
        <f>'[1]UKSPF Interventions'!L11</f>
        <v>0</v>
      </c>
      <c r="N16" s="44">
        <f>'[1]UKSPF Interventions'!K11</f>
        <v>0</v>
      </c>
      <c r="O16" s="121">
        <f t="shared" si="1"/>
        <v>0</v>
      </c>
      <c r="P16" s="4"/>
      <c r="Q16" s="105" t="s">
        <v>123</v>
      </c>
    </row>
    <row r="17" spans="1:17" s="105" customFormat="1" ht="17.399999999999999" x14ac:dyDescent="0.3">
      <c r="A17" s="162" t="s">
        <v>45</v>
      </c>
      <c r="B17" s="117" t="s">
        <v>124</v>
      </c>
      <c r="C17" s="41">
        <f>'[1]UKSPF Interventions'!Q12</f>
        <v>0</v>
      </c>
      <c r="D17" s="36">
        <f>IFERROR(SUM(C17/C72),0)</f>
        <v>0</v>
      </c>
      <c r="E17" s="42">
        <f>'[1]UKSPF Interventions'!E12</f>
        <v>0</v>
      </c>
      <c r="F17" s="42">
        <f>'[1]UKSPF Interventions'!I12</f>
        <v>0</v>
      </c>
      <c r="G17" s="42">
        <f>'[1]UKSPF Interventions'!M12</f>
        <v>0</v>
      </c>
      <c r="H17" s="134">
        <f t="shared" si="0"/>
        <v>0</v>
      </c>
      <c r="I17" s="44">
        <f>'[1]UKSPF Interventions'!D12</f>
        <v>0</v>
      </c>
      <c r="J17" s="44">
        <f>'[1]UKSPF Interventions'!C12</f>
        <v>0</v>
      </c>
      <c r="K17" s="44">
        <f>'[1]UKSPF Interventions'!H12</f>
        <v>0</v>
      </c>
      <c r="L17" s="44">
        <f>'[1]UKSPF Interventions'!G12</f>
        <v>0</v>
      </c>
      <c r="M17" s="44">
        <f>'[1]UKSPF Interventions'!L12</f>
        <v>0</v>
      </c>
      <c r="N17" s="44">
        <f>'[1]UKSPF Interventions'!K12</f>
        <v>0</v>
      </c>
      <c r="O17" s="121">
        <f t="shared" si="1"/>
        <v>0</v>
      </c>
      <c r="P17" s="4"/>
      <c r="Q17" s="105" t="s">
        <v>125</v>
      </c>
    </row>
    <row r="18" spans="1:17" s="105" customFormat="1" ht="17.399999999999999" x14ac:dyDescent="0.3">
      <c r="A18" s="162" t="s">
        <v>45</v>
      </c>
      <c r="B18" s="117" t="s">
        <v>126</v>
      </c>
      <c r="C18" s="41">
        <f>'[1]UKSPF Interventions'!Q13</f>
        <v>251938</v>
      </c>
      <c r="D18" s="36">
        <f>IFERROR(SUM(C18/C72),0)</f>
        <v>2.9287787521076122E-2</v>
      </c>
      <c r="E18" s="42">
        <f>'[1]UKSPF Interventions'!E13</f>
        <v>145747</v>
      </c>
      <c r="F18" s="42">
        <f>'[1]UKSPF Interventions'!I13</f>
        <v>106191</v>
      </c>
      <c r="G18" s="42">
        <f>'[1]UKSPF Interventions'!M13</f>
        <v>0</v>
      </c>
      <c r="H18" s="134">
        <f t="shared" si="0"/>
        <v>251938</v>
      </c>
      <c r="I18" s="44">
        <f>'[1]UKSPF Interventions'!D13</f>
        <v>0</v>
      </c>
      <c r="J18" s="44">
        <f>'[1]UKSPF Interventions'!C13</f>
        <v>145747</v>
      </c>
      <c r="K18" s="44">
        <f>'[1]UKSPF Interventions'!H13</f>
        <v>0</v>
      </c>
      <c r="L18" s="44">
        <f>'[1]UKSPF Interventions'!G13</f>
        <v>106191</v>
      </c>
      <c r="M18" s="44">
        <f>'[1]UKSPF Interventions'!L13</f>
        <v>0</v>
      </c>
      <c r="N18" s="44">
        <f>'[1]UKSPF Interventions'!K13</f>
        <v>0</v>
      </c>
      <c r="O18" s="121">
        <f t="shared" si="1"/>
        <v>251938</v>
      </c>
      <c r="P18" s="4"/>
      <c r="Q18" s="105" t="s">
        <v>127</v>
      </c>
    </row>
    <row r="19" spans="1:17" s="105" customFormat="1" ht="17.399999999999999" x14ac:dyDescent="0.3">
      <c r="A19" s="162" t="s">
        <v>45</v>
      </c>
      <c r="B19" s="117" t="s">
        <v>128</v>
      </c>
      <c r="C19" s="41">
        <f>'[1]UKSPF Interventions'!Q14</f>
        <v>157943</v>
      </c>
      <c r="D19" s="36">
        <f>IFERROR(SUM(C19/C72),0)</f>
        <v>1.8360870628651993E-2</v>
      </c>
      <c r="E19" s="42">
        <f>'[1]UKSPF Interventions'!E14</f>
        <v>104848</v>
      </c>
      <c r="F19" s="42">
        <f>'[1]UKSPF Interventions'!I14</f>
        <v>53095</v>
      </c>
      <c r="G19" s="42">
        <f>'[1]UKSPF Interventions'!M14</f>
        <v>0</v>
      </c>
      <c r="H19" s="134">
        <f t="shared" si="0"/>
        <v>157943</v>
      </c>
      <c r="I19" s="44">
        <f>'[1]UKSPF Interventions'!D14</f>
        <v>0</v>
      </c>
      <c r="J19" s="44">
        <f>'[1]UKSPF Interventions'!C14</f>
        <v>104848</v>
      </c>
      <c r="K19" s="44">
        <f>'[1]UKSPF Interventions'!H14</f>
        <v>0</v>
      </c>
      <c r="L19" s="44">
        <f>'[1]UKSPF Interventions'!G14</f>
        <v>53095</v>
      </c>
      <c r="M19" s="44">
        <f>'[1]UKSPF Interventions'!L14</f>
        <v>0</v>
      </c>
      <c r="N19" s="44">
        <f>'[1]UKSPF Interventions'!K14</f>
        <v>0</v>
      </c>
      <c r="O19" s="121">
        <f t="shared" si="1"/>
        <v>157943</v>
      </c>
      <c r="P19" s="4"/>
      <c r="Q19" s="105" t="s">
        <v>129</v>
      </c>
    </row>
    <row r="20" spans="1:17" s="105" customFormat="1" ht="17.399999999999999" x14ac:dyDescent="0.3">
      <c r="A20" s="162" t="s">
        <v>45</v>
      </c>
      <c r="B20" s="117" t="s">
        <v>130</v>
      </c>
      <c r="C20" s="41">
        <f>'[1]UKSPF Interventions'!Q15</f>
        <v>0</v>
      </c>
      <c r="D20" s="36">
        <f>IFERROR(SUM(C20/C72),0)</f>
        <v>0</v>
      </c>
      <c r="E20" s="42">
        <f>'[1]UKSPF Interventions'!E15</f>
        <v>0</v>
      </c>
      <c r="F20" s="42">
        <f>'[1]UKSPF Interventions'!I15</f>
        <v>0</v>
      </c>
      <c r="G20" s="42">
        <f>'[1]UKSPF Interventions'!M15</f>
        <v>0</v>
      </c>
      <c r="H20" s="134">
        <f t="shared" si="0"/>
        <v>0</v>
      </c>
      <c r="I20" s="44">
        <f>'[1]UKSPF Interventions'!D15</f>
        <v>0</v>
      </c>
      <c r="J20" s="44">
        <f>'[1]UKSPF Interventions'!C15</f>
        <v>0</v>
      </c>
      <c r="K20" s="44">
        <f>'[1]UKSPF Interventions'!H15</f>
        <v>0</v>
      </c>
      <c r="L20" s="44">
        <f>'[1]UKSPF Interventions'!G15</f>
        <v>0</v>
      </c>
      <c r="M20" s="44">
        <f>'[1]UKSPF Interventions'!L15</f>
        <v>0</v>
      </c>
      <c r="N20" s="44">
        <f>'[1]UKSPF Interventions'!K15</f>
        <v>0</v>
      </c>
      <c r="O20" s="121">
        <f t="shared" si="1"/>
        <v>0</v>
      </c>
      <c r="P20" s="4"/>
      <c r="Q20" s="105" t="s">
        <v>131</v>
      </c>
    </row>
    <row r="21" spans="1:17" s="105" customFormat="1" ht="17.399999999999999" x14ac:dyDescent="0.3">
      <c r="A21" s="162" t="s">
        <v>45</v>
      </c>
      <c r="B21" s="117" t="s">
        <v>132</v>
      </c>
      <c r="C21" s="41">
        <f>'[1]UKSPF Interventions'!Q16</f>
        <v>0</v>
      </c>
      <c r="D21" s="36">
        <f>IFERROR(SUM(C21/C72),0)</f>
        <v>0</v>
      </c>
      <c r="E21" s="42">
        <f>'[1]UKSPF Interventions'!E16</f>
        <v>0</v>
      </c>
      <c r="F21" s="42">
        <f>'[1]UKSPF Interventions'!I16</f>
        <v>0</v>
      </c>
      <c r="G21" s="42">
        <f>'[1]UKSPF Interventions'!M16</f>
        <v>0</v>
      </c>
      <c r="H21" s="134">
        <f t="shared" si="0"/>
        <v>0</v>
      </c>
      <c r="I21" s="44">
        <f>'[1]UKSPF Interventions'!D16</f>
        <v>0</v>
      </c>
      <c r="J21" s="44">
        <f>'[1]UKSPF Interventions'!C16</f>
        <v>0</v>
      </c>
      <c r="K21" s="44">
        <f>'[1]UKSPF Interventions'!H16</f>
        <v>0</v>
      </c>
      <c r="L21" s="44">
        <f>'[1]UKSPF Interventions'!G16</f>
        <v>0</v>
      </c>
      <c r="M21" s="44">
        <f>'[1]UKSPF Interventions'!L16</f>
        <v>0</v>
      </c>
      <c r="N21" s="44">
        <f>'[1]UKSPF Interventions'!K16</f>
        <v>0</v>
      </c>
      <c r="O21" s="121">
        <f t="shared" si="1"/>
        <v>0</v>
      </c>
      <c r="P21" s="4"/>
      <c r="Q21" s="105" t="s">
        <v>133</v>
      </c>
    </row>
    <row r="22" spans="1:17" s="105" customFormat="1" ht="17.399999999999999" x14ac:dyDescent="0.3">
      <c r="A22" s="163" t="s">
        <v>45</v>
      </c>
      <c r="B22" s="124" t="s">
        <v>60</v>
      </c>
      <c r="C22" s="125">
        <f>SUM(C7:C21)</f>
        <v>2414740</v>
      </c>
      <c r="D22" s="37">
        <f t="shared" ref="D22:N22" si="2">SUM(D7:D21)</f>
        <v>0.28071347727870888</v>
      </c>
      <c r="E22" s="45">
        <f t="shared" si="2"/>
        <v>826808</v>
      </c>
      <c r="F22" s="45">
        <f t="shared" si="2"/>
        <v>674392</v>
      </c>
      <c r="G22" s="45">
        <f t="shared" si="2"/>
        <v>913540</v>
      </c>
      <c r="H22" s="45">
        <f t="shared" si="2"/>
        <v>2414740</v>
      </c>
      <c r="I22" s="45">
        <f t="shared" si="2"/>
        <v>104395</v>
      </c>
      <c r="J22" s="45">
        <f t="shared" si="2"/>
        <v>722413</v>
      </c>
      <c r="K22" s="45">
        <f t="shared" si="2"/>
        <v>208790</v>
      </c>
      <c r="L22" s="45">
        <f t="shared" si="2"/>
        <v>465602</v>
      </c>
      <c r="M22" s="45">
        <f t="shared" si="2"/>
        <v>656436</v>
      </c>
      <c r="N22" s="45">
        <f t="shared" si="2"/>
        <v>257104</v>
      </c>
      <c r="O22" s="121">
        <f t="shared" si="1"/>
        <v>2414740</v>
      </c>
      <c r="P22" s="4"/>
      <c r="Q22" s="105" t="s">
        <v>134</v>
      </c>
    </row>
    <row r="23" spans="1:17" s="105" customFormat="1" ht="17.399999999999999" x14ac:dyDescent="0.3">
      <c r="A23" s="162" t="s">
        <v>45</v>
      </c>
      <c r="B23" s="5" t="str">
        <f>'[1]UKSPF Interventions'!B18</f>
        <v xml:space="preserve">Insert Bespoke Intervention </v>
      </c>
      <c r="C23" s="46">
        <f>'[1]UKSPF Interventions'!Q18</f>
        <v>0</v>
      </c>
      <c r="D23" s="36">
        <f>IFERROR(SUM(C23/C72),0)</f>
        <v>0</v>
      </c>
      <c r="E23" s="44">
        <f>'[1]UKSPF Interventions'!E18</f>
        <v>0</v>
      </c>
      <c r="F23" s="44">
        <f>'[1]UKSPF Interventions'!I18</f>
        <v>0</v>
      </c>
      <c r="G23" s="44">
        <f>'[1]UKSPF Interventions'!M18</f>
        <v>0</v>
      </c>
      <c r="H23" s="134">
        <f t="shared" ref="H23:H27" si="3">SUM(E23:G23)</f>
        <v>0</v>
      </c>
      <c r="I23" s="44">
        <f>'[1]UKSPF Interventions'!D18</f>
        <v>0</v>
      </c>
      <c r="J23" s="44">
        <f>'[1]UKSPF Interventions'!C18</f>
        <v>0</v>
      </c>
      <c r="K23" s="44">
        <f>'[1]UKSPF Interventions'!H18</f>
        <v>0</v>
      </c>
      <c r="L23" s="44">
        <f>'[1]UKSPF Interventions'!G18</f>
        <v>0</v>
      </c>
      <c r="M23" s="44">
        <f>'[1]UKSPF Interventions'!L18</f>
        <v>0</v>
      </c>
      <c r="N23" s="44">
        <f>'[1]UKSPF Interventions'!K18</f>
        <v>0</v>
      </c>
      <c r="O23" s="121">
        <f t="shared" si="1"/>
        <v>0</v>
      </c>
      <c r="P23" s="4"/>
      <c r="Q23" s="105" t="s">
        <v>135</v>
      </c>
    </row>
    <row r="24" spans="1:17" s="105" customFormat="1" ht="17.399999999999999" x14ac:dyDescent="0.3">
      <c r="A24" s="162" t="s">
        <v>45</v>
      </c>
      <c r="B24" s="5" t="str">
        <f>'[1]UKSPF Interventions'!B19</f>
        <v xml:space="preserve">Insert Bespoke Intervention </v>
      </c>
      <c r="C24" s="46">
        <f>'[1]UKSPF Interventions'!Q19</f>
        <v>0</v>
      </c>
      <c r="D24" s="36">
        <f>IFERROR(SUM(C24/C72),0)</f>
        <v>0</v>
      </c>
      <c r="E24" s="44">
        <f>'[1]UKSPF Interventions'!E19</f>
        <v>0</v>
      </c>
      <c r="F24" s="44">
        <f>'[1]UKSPF Interventions'!I19</f>
        <v>0</v>
      </c>
      <c r="G24" s="44">
        <f>'[1]UKSPF Interventions'!M19</f>
        <v>0</v>
      </c>
      <c r="H24" s="134">
        <f t="shared" si="3"/>
        <v>0</v>
      </c>
      <c r="I24" s="44">
        <f>'[1]UKSPF Interventions'!D19</f>
        <v>0</v>
      </c>
      <c r="J24" s="44">
        <f>'[1]UKSPF Interventions'!C19</f>
        <v>0</v>
      </c>
      <c r="K24" s="44">
        <f>'[1]UKSPF Interventions'!H19</f>
        <v>0</v>
      </c>
      <c r="L24" s="44">
        <f>'[1]UKSPF Interventions'!G19</f>
        <v>0</v>
      </c>
      <c r="M24" s="44">
        <f>'[1]UKSPF Interventions'!L19</f>
        <v>0</v>
      </c>
      <c r="N24" s="44">
        <f>'[1]UKSPF Interventions'!K19</f>
        <v>0</v>
      </c>
      <c r="O24" s="121">
        <f t="shared" si="1"/>
        <v>0</v>
      </c>
      <c r="P24" s="4"/>
      <c r="Q24" s="105" t="s">
        <v>136</v>
      </c>
    </row>
    <row r="25" spans="1:17" s="105" customFormat="1" ht="17.399999999999999" x14ac:dyDescent="0.3">
      <c r="A25" s="162" t="s">
        <v>45</v>
      </c>
      <c r="B25" s="5" t="str">
        <f>'[1]UKSPF Interventions'!B20</f>
        <v xml:space="preserve">Insert Bespoke Intervention </v>
      </c>
      <c r="C25" s="46">
        <f>'[1]UKSPF Interventions'!Q20</f>
        <v>0</v>
      </c>
      <c r="D25" s="36">
        <f>IFERROR(SUM(C25/C72),0)</f>
        <v>0</v>
      </c>
      <c r="E25" s="44">
        <f>'[1]UKSPF Interventions'!E20</f>
        <v>0</v>
      </c>
      <c r="F25" s="44">
        <f>'[1]UKSPF Interventions'!I20</f>
        <v>0</v>
      </c>
      <c r="G25" s="44">
        <f>'[1]UKSPF Interventions'!M20</f>
        <v>0</v>
      </c>
      <c r="H25" s="134">
        <f t="shared" si="3"/>
        <v>0</v>
      </c>
      <c r="I25" s="44">
        <f>'[1]UKSPF Interventions'!D20</f>
        <v>0</v>
      </c>
      <c r="J25" s="44">
        <f>'[1]UKSPF Interventions'!C20</f>
        <v>0</v>
      </c>
      <c r="K25" s="44">
        <f>'[1]UKSPF Interventions'!H20</f>
        <v>0</v>
      </c>
      <c r="L25" s="44">
        <f>'[1]UKSPF Interventions'!G20</f>
        <v>0</v>
      </c>
      <c r="M25" s="44">
        <f>'[1]UKSPF Interventions'!L20</f>
        <v>0</v>
      </c>
      <c r="N25" s="44">
        <f>'[1]UKSPF Interventions'!K20</f>
        <v>0</v>
      </c>
      <c r="O25" s="121">
        <f t="shared" si="1"/>
        <v>0</v>
      </c>
      <c r="P25" s="4"/>
      <c r="Q25" s="105" t="s">
        <v>137</v>
      </c>
    </row>
    <row r="26" spans="1:17" s="105" customFormat="1" ht="17.399999999999999" x14ac:dyDescent="0.3">
      <c r="A26" s="162" t="s">
        <v>45</v>
      </c>
      <c r="B26" s="5" t="str">
        <f>'[1]UKSPF Interventions'!B21</f>
        <v xml:space="preserve">Insert Bespoke Intervention </v>
      </c>
      <c r="C26" s="46">
        <f>'[1]UKSPF Interventions'!Q21</f>
        <v>0</v>
      </c>
      <c r="D26" s="36">
        <f>IFERROR(SUM(C26/C72),0)</f>
        <v>0</v>
      </c>
      <c r="E26" s="44">
        <f>'[1]UKSPF Interventions'!E21</f>
        <v>0</v>
      </c>
      <c r="F26" s="44">
        <f>'[1]UKSPF Interventions'!I21</f>
        <v>0</v>
      </c>
      <c r="G26" s="44">
        <f>'[1]UKSPF Interventions'!M21</f>
        <v>0</v>
      </c>
      <c r="H26" s="134">
        <f t="shared" si="3"/>
        <v>0</v>
      </c>
      <c r="I26" s="44">
        <f>'[1]UKSPF Interventions'!D21</f>
        <v>0</v>
      </c>
      <c r="J26" s="44">
        <f>'[1]UKSPF Interventions'!C21</f>
        <v>0</v>
      </c>
      <c r="K26" s="44">
        <f>'[1]UKSPF Interventions'!H21</f>
        <v>0</v>
      </c>
      <c r="L26" s="44">
        <f>'[1]UKSPF Interventions'!G21</f>
        <v>0</v>
      </c>
      <c r="M26" s="44">
        <f>'[1]UKSPF Interventions'!L21</f>
        <v>0</v>
      </c>
      <c r="N26" s="44">
        <f>'[1]UKSPF Interventions'!K21</f>
        <v>0</v>
      </c>
      <c r="O26" s="121">
        <f t="shared" si="1"/>
        <v>0</v>
      </c>
      <c r="P26" s="4"/>
      <c r="Q26" s="105" t="s">
        <v>138</v>
      </c>
    </row>
    <row r="27" spans="1:17" s="105" customFormat="1" ht="17.399999999999999" x14ac:dyDescent="0.3">
      <c r="A27" s="162" t="s">
        <v>45</v>
      </c>
      <c r="B27" s="5" t="str">
        <f>'[1]UKSPF Interventions'!B22</f>
        <v xml:space="preserve">Insert Bespoke Intervention </v>
      </c>
      <c r="C27" s="46">
        <f>'[1]UKSPF Interventions'!Q22</f>
        <v>0</v>
      </c>
      <c r="D27" s="36">
        <f>IFERROR(SUM(C27/C72),0)</f>
        <v>0</v>
      </c>
      <c r="E27" s="44">
        <f>'[1]UKSPF Interventions'!E22</f>
        <v>0</v>
      </c>
      <c r="F27" s="44">
        <f>'[1]UKSPF Interventions'!I22</f>
        <v>0</v>
      </c>
      <c r="G27" s="44">
        <f>'[1]UKSPF Interventions'!M22</f>
        <v>0</v>
      </c>
      <c r="H27" s="134">
        <f t="shared" si="3"/>
        <v>0</v>
      </c>
      <c r="I27" s="44">
        <f>'[1]UKSPF Interventions'!D22</f>
        <v>0</v>
      </c>
      <c r="J27" s="44">
        <f>'[1]UKSPF Interventions'!C22</f>
        <v>0</v>
      </c>
      <c r="K27" s="44">
        <f>'[1]UKSPF Interventions'!H22</f>
        <v>0</v>
      </c>
      <c r="L27" s="44">
        <f>'[1]UKSPF Interventions'!G22</f>
        <v>0</v>
      </c>
      <c r="M27" s="44">
        <f>'[1]UKSPF Interventions'!L22</f>
        <v>0</v>
      </c>
      <c r="N27" s="44">
        <f>'[1]UKSPF Interventions'!K22</f>
        <v>0</v>
      </c>
      <c r="O27" s="121">
        <f t="shared" si="1"/>
        <v>0</v>
      </c>
      <c r="P27" s="4"/>
      <c r="Q27" s="105" t="s">
        <v>139</v>
      </c>
    </row>
    <row r="28" spans="1:17" s="105" customFormat="1" ht="17.399999999999999" x14ac:dyDescent="0.3">
      <c r="A28" s="163" t="s">
        <v>45</v>
      </c>
      <c r="B28" s="128" t="s">
        <v>63</v>
      </c>
      <c r="C28" s="125">
        <f t="shared" ref="C28:F28" si="4">SUM(C23:C27)</f>
        <v>0</v>
      </c>
      <c r="D28" s="37">
        <f>SUM(D23:D27)</f>
        <v>0</v>
      </c>
      <c r="E28" s="45">
        <f t="shared" si="4"/>
        <v>0</v>
      </c>
      <c r="F28" s="45">
        <f t="shared" si="4"/>
        <v>0</v>
      </c>
      <c r="G28" s="45">
        <f t="shared" ref="G28:H28" si="5">SUM(G23:G27)</f>
        <v>0</v>
      </c>
      <c r="H28" s="45">
        <f t="shared" si="5"/>
        <v>0</v>
      </c>
      <c r="I28" s="45">
        <f>SUM(I23:I27)</f>
        <v>0</v>
      </c>
      <c r="J28" s="45">
        <f t="shared" ref="J28:N28" si="6">SUM(J23:J27)</f>
        <v>0</v>
      </c>
      <c r="K28" s="45">
        <f t="shared" si="6"/>
        <v>0</v>
      </c>
      <c r="L28" s="45">
        <f t="shared" si="6"/>
        <v>0</v>
      </c>
      <c r="M28" s="45">
        <f t="shared" si="6"/>
        <v>0</v>
      </c>
      <c r="N28" s="45">
        <f t="shared" si="6"/>
        <v>0</v>
      </c>
      <c r="O28" s="121">
        <f t="shared" si="1"/>
        <v>0</v>
      </c>
      <c r="P28" s="4"/>
      <c r="Q28" s="105" t="s">
        <v>140</v>
      </c>
    </row>
    <row r="29" spans="1:17" s="105" customFormat="1" ht="17.399999999999999" x14ac:dyDescent="0.3">
      <c r="A29" s="163" t="s">
        <v>45</v>
      </c>
      <c r="B29" s="128" t="s">
        <v>64</v>
      </c>
      <c r="C29" s="125">
        <f>SUM(C22+C28)</f>
        <v>2414740</v>
      </c>
      <c r="D29" s="37">
        <f>IFERROR(SUM(C29/C72),0)</f>
        <v>0.28071347727870888</v>
      </c>
      <c r="E29" s="45">
        <f>SUM(E22+E28)</f>
        <v>826808</v>
      </c>
      <c r="F29" s="45">
        <f t="shared" ref="F29:N29" si="7">SUM(F22+F28)</f>
        <v>674392</v>
      </c>
      <c r="G29" s="45">
        <f t="shared" si="7"/>
        <v>913540</v>
      </c>
      <c r="H29" s="45">
        <f t="shared" si="7"/>
        <v>2414740</v>
      </c>
      <c r="I29" s="45">
        <f t="shared" si="7"/>
        <v>104395</v>
      </c>
      <c r="J29" s="45">
        <f t="shared" si="7"/>
        <v>722413</v>
      </c>
      <c r="K29" s="45">
        <f t="shared" si="7"/>
        <v>208790</v>
      </c>
      <c r="L29" s="45">
        <f t="shared" si="7"/>
        <v>465602</v>
      </c>
      <c r="M29" s="45">
        <f t="shared" si="7"/>
        <v>656436</v>
      </c>
      <c r="N29" s="45">
        <f t="shared" si="7"/>
        <v>257104</v>
      </c>
      <c r="O29" s="121">
        <f t="shared" si="1"/>
        <v>2414740</v>
      </c>
      <c r="P29" s="4"/>
      <c r="Q29" s="105" t="s">
        <v>141</v>
      </c>
    </row>
    <row r="30" spans="1:17" s="105" customFormat="1" ht="17.399999999999999" x14ac:dyDescent="0.3">
      <c r="A30" s="162" t="s">
        <v>142</v>
      </c>
      <c r="B30" s="117" t="s">
        <v>143</v>
      </c>
      <c r="C30" s="41">
        <f>'[1]UKSPF Interventions'!$Q$25</f>
        <v>0</v>
      </c>
      <c r="D30" s="36">
        <f>IFERROR(SUM(C30/C72),0)</f>
        <v>0</v>
      </c>
      <c r="E30" s="42">
        <f>'[1]UKSPF Interventions'!E25</f>
        <v>0</v>
      </c>
      <c r="F30" s="42">
        <f>'[1]UKSPF Interventions'!I25</f>
        <v>0</v>
      </c>
      <c r="G30" s="42">
        <f>'[1]UKSPF Interventions'!M25</f>
        <v>0</v>
      </c>
      <c r="H30" s="134">
        <f t="shared" ref="H30:H46" si="8">SUM(E30:G30)</f>
        <v>0</v>
      </c>
      <c r="I30" s="44">
        <f>'[1]UKSPF Interventions'!D25</f>
        <v>0</v>
      </c>
      <c r="J30" s="44">
        <f>'[1]UKSPF Interventions'!C25</f>
        <v>0</v>
      </c>
      <c r="K30" s="44">
        <f>'[1]UKSPF Interventions'!H25</f>
        <v>0</v>
      </c>
      <c r="L30" s="44">
        <f>'[1]UKSPF Interventions'!G25</f>
        <v>0</v>
      </c>
      <c r="M30" s="44">
        <f>'[1]UKSPF Interventions'!L25</f>
        <v>0</v>
      </c>
      <c r="N30" s="44">
        <f>'[1]UKSPF Interventions'!K25</f>
        <v>0</v>
      </c>
      <c r="O30" s="121">
        <f t="shared" si="1"/>
        <v>0</v>
      </c>
      <c r="P30" s="4"/>
      <c r="Q30" s="105" t="s">
        <v>144</v>
      </c>
    </row>
    <row r="31" spans="1:17" s="105" customFormat="1" ht="17.399999999999999" x14ac:dyDescent="0.3">
      <c r="A31" s="162" t="s">
        <v>142</v>
      </c>
      <c r="B31" s="117" t="s">
        <v>145</v>
      </c>
      <c r="C31" s="41">
        <f>'[1]UKSPF Interventions'!Q26</f>
        <v>52027</v>
      </c>
      <c r="D31" s="36">
        <f>IFERROR(SUM(C31/C72),0)</f>
        <v>6.0481377218165877E-3</v>
      </c>
      <c r="E31" s="42">
        <f>'[1]UKSPF Interventions'!E26</f>
        <v>0</v>
      </c>
      <c r="F31" s="42">
        <f>'[1]UKSPF Interventions'!I26</f>
        <v>52027</v>
      </c>
      <c r="G31" s="42">
        <f>'[1]UKSPF Interventions'!M26</f>
        <v>0</v>
      </c>
      <c r="H31" s="134">
        <f t="shared" si="8"/>
        <v>52027</v>
      </c>
      <c r="I31" s="44">
        <f>'[1]UKSPF Interventions'!D26</f>
        <v>0</v>
      </c>
      <c r="J31" s="44">
        <f>'[1]UKSPF Interventions'!C26</f>
        <v>0</v>
      </c>
      <c r="K31" s="44">
        <f>'[1]UKSPF Interventions'!H26</f>
        <v>0</v>
      </c>
      <c r="L31" s="44">
        <f>'[1]UKSPF Interventions'!G26</f>
        <v>52027</v>
      </c>
      <c r="M31" s="44">
        <f>'[1]UKSPF Interventions'!L26</f>
        <v>0</v>
      </c>
      <c r="N31" s="44">
        <f>'[1]UKSPF Interventions'!K26</f>
        <v>0</v>
      </c>
      <c r="O31" s="121">
        <f t="shared" si="1"/>
        <v>52027</v>
      </c>
      <c r="P31" s="4"/>
      <c r="Q31" s="105" t="s">
        <v>146</v>
      </c>
    </row>
    <row r="32" spans="1:17" s="105" customFormat="1" ht="17.399999999999999" x14ac:dyDescent="0.3">
      <c r="A32" s="162" t="s">
        <v>142</v>
      </c>
      <c r="B32" s="117" t="s">
        <v>147</v>
      </c>
      <c r="C32" s="41">
        <f>'[1]UKSPF Interventions'!Q27</f>
        <v>0</v>
      </c>
      <c r="D32" s="36">
        <f>IFERROR(SUM(C32/C72),0)</f>
        <v>0</v>
      </c>
      <c r="E32" s="42">
        <f>'[1]UKSPF Interventions'!E27</f>
        <v>0</v>
      </c>
      <c r="F32" s="42">
        <f>'[1]UKSPF Interventions'!I27</f>
        <v>0</v>
      </c>
      <c r="G32" s="42">
        <f>'[1]UKSPF Interventions'!M27</f>
        <v>0</v>
      </c>
      <c r="H32" s="134">
        <f>SUM(E32:G32)</f>
        <v>0</v>
      </c>
      <c r="I32" s="44">
        <f>'[1]UKSPF Interventions'!D27</f>
        <v>0</v>
      </c>
      <c r="J32" s="44">
        <f>'[1]UKSPF Interventions'!C27</f>
        <v>0</v>
      </c>
      <c r="K32" s="44">
        <f>'[1]UKSPF Interventions'!H27</f>
        <v>0</v>
      </c>
      <c r="L32" s="44">
        <f>'[1]UKSPF Interventions'!G27</f>
        <v>0</v>
      </c>
      <c r="M32" s="44">
        <f>'[1]UKSPF Interventions'!L27</f>
        <v>0</v>
      </c>
      <c r="N32" s="44">
        <f>'[1]UKSPF Interventions'!K27</f>
        <v>0</v>
      </c>
      <c r="O32" s="121">
        <f t="shared" si="1"/>
        <v>0</v>
      </c>
      <c r="P32" s="4"/>
      <c r="Q32" s="105" t="s">
        <v>148</v>
      </c>
    </row>
    <row r="33" spans="1:17" s="105" customFormat="1" ht="17.399999999999999" x14ac:dyDescent="0.3">
      <c r="A33" s="162" t="s">
        <v>142</v>
      </c>
      <c r="B33" s="117" t="s">
        <v>149</v>
      </c>
      <c r="C33" s="41">
        <f>'[1]UKSPF Interventions'!Q28</f>
        <v>279506</v>
      </c>
      <c r="D33" s="36">
        <f>IFERROR(SUM(C33/C72),0)</f>
        <v>3.2492566976263612E-2</v>
      </c>
      <c r="E33" s="42">
        <f>'[1]UKSPF Interventions'!E28</f>
        <v>0</v>
      </c>
      <c r="F33" s="42">
        <f>'[1]UKSPF Interventions'!I28</f>
        <v>122506</v>
      </c>
      <c r="G33" s="42">
        <f>'[1]UKSPF Interventions'!M28</f>
        <v>157000</v>
      </c>
      <c r="H33" s="134">
        <f t="shared" si="8"/>
        <v>279506</v>
      </c>
      <c r="I33" s="44">
        <f>'[1]UKSPF Interventions'!D28</f>
        <v>0</v>
      </c>
      <c r="J33" s="44">
        <f>'[1]UKSPF Interventions'!C28</f>
        <v>0</v>
      </c>
      <c r="K33" s="44">
        <f>'[1]UKSPF Interventions'!H28</f>
        <v>0</v>
      </c>
      <c r="L33" s="44">
        <f>'[1]UKSPF Interventions'!G28</f>
        <v>122506</v>
      </c>
      <c r="M33" s="44">
        <f>'[1]UKSPF Interventions'!L28</f>
        <v>0</v>
      </c>
      <c r="N33" s="44">
        <f>'[1]UKSPF Interventions'!K28</f>
        <v>157000</v>
      </c>
      <c r="O33" s="121">
        <f t="shared" si="1"/>
        <v>279506</v>
      </c>
      <c r="P33" s="4"/>
      <c r="Q33" s="105" t="s">
        <v>150</v>
      </c>
    </row>
    <row r="34" spans="1:17" s="105" customFormat="1" ht="17.399999999999999" x14ac:dyDescent="0.3">
      <c r="A34" s="162" t="s">
        <v>142</v>
      </c>
      <c r="B34" s="117" t="s">
        <v>151</v>
      </c>
      <c r="C34" s="41">
        <f>'[1]UKSPF Interventions'!Q29</f>
        <v>209333</v>
      </c>
      <c r="D34" s="36">
        <f>IFERROR(SUM(C34/C72),0)</f>
        <v>2.433495711305729E-2</v>
      </c>
      <c r="E34" s="42">
        <f>'[1]UKSPF Interventions'!E29</f>
        <v>0</v>
      </c>
      <c r="F34" s="42">
        <f>'[1]UKSPF Interventions'!I29</f>
        <v>0</v>
      </c>
      <c r="G34" s="42">
        <f>'[1]UKSPF Interventions'!M29</f>
        <v>209333</v>
      </c>
      <c r="H34" s="134">
        <f t="shared" si="8"/>
        <v>209333</v>
      </c>
      <c r="I34" s="44">
        <f>'[1]UKSPF Interventions'!D29</f>
        <v>0</v>
      </c>
      <c r="J34" s="44">
        <f>'[1]UKSPF Interventions'!C29</f>
        <v>0</v>
      </c>
      <c r="K34" s="44">
        <f>'[1]UKSPF Interventions'!H29</f>
        <v>0</v>
      </c>
      <c r="L34" s="44">
        <f>'[1]UKSPF Interventions'!G29</f>
        <v>0</v>
      </c>
      <c r="M34" s="44">
        <f>'[1]UKSPF Interventions'!L29</f>
        <v>0</v>
      </c>
      <c r="N34" s="44">
        <f>'[1]UKSPF Interventions'!K29</f>
        <v>209333</v>
      </c>
      <c r="O34" s="121">
        <f t="shared" si="1"/>
        <v>209333</v>
      </c>
      <c r="P34" s="4"/>
      <c r="Q34" s="105" t="s">
        <v>152</v>
      </c>
    </row>
    <row r="35" spans="1:17" s="105" customFormat="1" ht="17.399999999999999" x14ac:dyDescent="0.3">
      <c r="A35" s="162" t="s">
        <v>142</v>
      </c>
      <c r="B35" s="117" t="s">
        <v>153</v>
      </c>
      <c r="C35" s="41">
        <f>'[1]UKSPF Interventions'!Q30</f>
        <v>0</v>
      </c>
      <c r="D35" s="36">
        <f>IFERROR(SUM(C35/C72),0)</f>
        <v>0</v>
      </c>
      <c r="E35" s="42">
        <f>'[1]UKSPF Interventions'!E30</f>
        <v>0</v>
      </c>
      <c r="F35" s="42">
        <f>'[1]UKSPF Interventions'!I30</f>
        <v>0</v>
      </c>
      <c r="G35" s="42">
        <f>'[1]UKSPF Interventions'!M30</f>
        <v>0</v>
      </c>
      <c r="H35" s="134">
        <f t="shared" si="8"/>
        <v>0</v>
      </c>
      <c r="I35" s="44">
        <f>'[1]UKSPF Interventions'!D30</f>
        <v>0</v>
      </c>
      <c r="J35" s="44">
        <f>'[1]UKSPF Interventions'!C30</f>
        <v>0</v>
      </c>
      <c r="K35" s="44">
        <f>'[1]UKSPF Interventions'!H30</f>
        <v>0</v>
      </c>
      <c r="L35" s="44">
        <f>'[1]UKSPF Interventions'!G30</f>
        <v>0</v>
      </c>
      <c r="M35" s="44">
        <f>'[1]UKSPF Interventions'!L30</f>
        <v>0</v>
      </c>
      <c r="N35" s="44">
        <f>'[1]UKSPF Interventions'!K30</f>
        <v>0</v>
      </c>
      <c r="O35" s="121">
        <f t="shared" si="1"/>
        <v>0</v>
      </c>
      <c r="P35" s="4"/>
      <c r="Q35" s="105" t="s">
        <v>154</v>
      </c>
    </row>
    <row r="36" spans="1:17" s="105" customFormat="1" ht="17.399999999999999" x14ac:dyDescent="0.3">
      <c r="A36" s="162" t="s">
        <v>142</v>
      </c>
      <c r="B36" s="117" t="s">
        <v>155</v>
      </c>
      <c r="C36" s="41">
        <f>'[1]UKSPF Interventions'!Q31</f>
        <v>104395</v>
      </c>
      <c r="D36" s="36">
        <f>IFERROR(SUM(C36/C72),0)</f>
        <v>1.2135916686894163E-2</v>
      </c>
      <c r="E36" s="42">
        <f>'[1]UKSPF Interventions'!E31</f>
        <v>0</v>
      </c>
      <c r="F36" s="42">
        <f>'[1]UKSPF Interventions'!I31</f>
        <v>0</v>
      </c>
      <c r="G36" s="42">
        <f>'[1]UKSPF Interventions'!M31</f>
        <v>104395</v>
      </c>
      <c r="H36" s="134">
        <f t="shared" si="8"/>
        <v>104395</v>
      </c>
      <c r="I36" s="44">
        <f>'[1]UKSPF Interventions'!D31</f>
        <v>0</v>
      </c>
      <c r="J36" s="44">
        <f>'[1]UKSPF Interventions'!C31</f>
        <v>0</v>
      </c>
      <c r="K36" s="44">
        <f>'[1]UKSPF Interventions'!H31</f>
        <v>0</v>
      </c>
      <c r="L36" s="44">
        <f>'[1]UKSPF Interventions'!G31</f>
        <v>0</v>
      </c>
      <c r="M36" s="44">
        <f>'[1]UKSPF Interventions'!L31</f>
        <v>104395</v>
      </c>
      <c r="N36" s="44">
        <f>'[1]UKSPF Interventions'!K31</f>
        <v>0</v>
      </c>
      <c r="O36" s="121">
        <f t="shared" si="1"/>
        <v>104395</v>
      </c>
      <c r="P36" s="4"/>
      <c r="Q36" s="105" t="s">
        <v>156</v>
      </c>
    </row>
    <row r="37" spans="1:17" s="105" customFormat="1" ht="17.399999999999999" x14ac:dyDescent="0.3">
      <c r="A37" s="162" t="s">
        <v>142</v>
      </c>
      <c r="B37" s="117" t="s">
        <v>157</v>
      </c>
      <c r="C37" s="41">
        <f>'[1]UKSPF Interventions'!Q32</f>
        <v>360238</v>
      </c>
      <c r="D37" s="36">
        <f>IFERROR(SUM(C37/C72),0)</f>
        <v>4.1877660380797738E-2</v>
      </c>
      <c r="E37" s="42">
        <f>'[1]UKSPF Interventions'!E32</f>
        <v>0</v>
      </c>
      <c r="F37" s="42">
        <f>'[1]UKSPF Interventions'!I32</f>
        <v>109038</v>
      </c>
      <c r="G37" s="42">
        <f>'[1]UKSPF Interventions'!M32</f>
        <v>251200</v>
      </c>
      <c r="H37" s="134">
        <f t="shared" si="8"/>
        <v>360238</v>
      </c>
      <c r="I37" s="44">
        <f>'[1]UKSPF Interventions'!D32</f>
        <v>0</v>
      </c>
      <c r="J37" s="44">
        <f>'[1]UKSPF Interventions'!C32</f>
        <v>0</v>
      </c>
      <c r="K37" s="44">
        <f>'[1]UKSPF Interventions'!H32</f>
        <v>0</v>
      </c>
      <c r="L37" s="44">
        <f>'[1]UKSPF Interventions'!G32</f>
        <v>109038</v>
      </c>
      <c r="M37" s="44">
        <f>'[1]UKSPF Interventions'!L32</f>
        <v>0</v>
      </c>
      <c r="N37" s="44">
        <f>'[1]UKSPF Interventions'!K32</f>
        <v>251200</v>
      </c>
      <c r="O37" s="121">
        <f t="shared" si="1"/>
        <v>360238</v>
      </c>
      <c r="P37" s="4"/>
      <c r="Q37" s="105" t="s">
        <v>158</v>
      </c>
    </row>
    <row r="38" spans="1:17" s="105" customFormat="1" ht="17.399999999999999" x14ac:dyDescent="0.3">
      <c r="A38" s="162" t="s">
        <v>142</v>
      </c>
      <c r="B38" s="129" t="s">
        <v>159</v>
      </c>
      <c r="C38" s="41">
        <f>'[1]UKSPF Interventions'!Q33</f>
        <v>114417</v>
      </c>
      <c r="D38" s="36">
        <f>IFERROR(SUM(C38/C72),0)</f>
        <v>1.3300973988834421E-2</v>
      </c>
      <c r="E38" s="42">
        <f>'[1]UKSPF Interventions'!E33</f>
        <v>0</v>
      </c>
      <c r="F38" s="42">
        <f>'[1]UKSPF Interventions'!I33</f>
        <v>0</v>
      </c>
      <c r="G38" s="42">
        <f>'[1]UKSPF Interventions'!M33</f>
        <v>114417</v>
      </c>
      <c r="H38" s="134">
        <f t="shared" si="8"/>
        <v>114417</v>
      </c>
      <c r="I38" s="44">
        <f>'[1]UKSPF Interventions'!D33</f>
        <v>0</v>
      </c>
      <c r="J38" s="44">
        <f>'[1]UKSPF Interventions'!C33</f>
        <v>0</v>
      </c>
      <c r="K38" s="44">
        <f>'[1]UKSPF Interventions'!H33</f>
        <v>0</v>
      </c>
      <c r="L38" s="44">
        <f>'[1]UKSPF Interventions'!G33</f>
        <v>0</v>
      </c>
      <c r="M38" s="44">
        <f>'[1]UKSPF Interventions'!L33</f>
        <v>114417</v>
      </c>
      <c r="N38" s="44">
        <f>'[1]UKSPF Interventions'!K33</f>
        <v>0</v>
      </c>
      <c r="O38" s="121">
        <f t="shared" si="1"/>
        <v>114417</v>
      </c>
      <c r="P38" s="4"/>
      <c r="Q38" s="105" t="s">
        <v>160</v>
      </c>
    </row>
    <row r="39" spans="1:17" s="105" customFormat="1" ht="17.399999999999999" x14ac:dyDescent="0.3">
      <c r="A39" s="162" t="s">
        <v>142</v>
      </c>
      <c r="B39" s="117" t="s">
        <v>161</v>
      </c>
      <c r="C39" s="41">
        <f>'[1]UKSPF Interventions'!Q34</f>
        <v>156360</v>
      </c>
      <c r="D39" s="36">
        <f>IFERROR(SUM(C39/C72),0)</f>
        <v>1.8176846909936026E-2</v>
      </c>
      <c r="E39" s="42">
        <f>'[1]UKSPF Interventions'!E34</f>
        <v>52000</v>
      </c>
      <c r="F39" s="42">
        <f>'[1]UKSPF Interventions'!I34</f>
        <v>52027</v>
      </c>
      <c r="G39" s="42">
        <f>'[1]UKSPF Interventions'!M34</f>
        <v>52333</v>
      </c>
      <c r="H39" s="134">
        <f t="shared" si="8"/>
        <v>156360</v>
      </c>
      <c r="I39" s="44">
        <f>'[1]UKSPF Interventions'!D34</f>
        <v>0</v>
      </c>
      <c r="J39" s="44">
        <f>'[1]UKSPF Interventions'!C34</f>
        <v>52000</v>
      </c>
      <c r="K39" s="44">
        <f>'[1]UKSPF Interventions'!H34</f>
        <v>0</v>
      </c>
      <c r="L39" s="44">
        <f>'[1]UKSPF Interventions'!G34</f>
        <v>52027</v>
      </c>
      <c r="M39" s="44">
        <f>'[1]UKSPF Interventions'!L34</f>
        <v>0</v>
      </c>
      <c r="N39" s="44">
        <f>'[1]UKSPF Interventions'!K34</f>
        <v>52333</v>
      </c>
      <c r="O39" s="121">
        <f t="shared" si="1"/>
        <v>156360</v>
      </c>
      <c r="P39" s="4"/>
      <c r="Q39" s="105" t="s">
        <v>162</v>
      </c>
    </row>
    <row r="40" spans="1:17" s="105" customFormat="1" ht="17.399999999999999" x14ac:dyDescent="0.3">
      <c r="A40" s="162" t="s">
        <v>142</v>
      </c>
      <c r="B40" s="117" t="s">
        <v>163</v>
      </c>
      <c r="C40" s="41">
        <f>'[1]UKSPF Interventions'!Q35</f>
        <v>153860</v>
      </c>
      <c r="D40" s="36">
        <f>IFERROR(SUM(C40/C72),0)</f>
        <v>1.7886221959342266E-2</v>
      </c>
      <c r="E40" s="42">
        <f>'[1]UKSPF Interventions'!E35</f>
        <v>0</v>
      </c>
      <c r="F40" s="42">
        <f>'[1]UKSPF Interventions'!I35</f>
        <v>0</v>
      </c>
      <c r="G40" s="42">
        <f>'[1]UKSPF Interventions'!M35</f>
        <v>153860</v>
      </c>
      <c r="H40" s="134">
        <f t="shared" si="8"/>
        <v>153860</v>
      </c>
      <c r="I40" s="44">
        <f>'[1]UKSPF Interventions'!D35</f>
        <v>0</v>
      </c>
      <c r="J40" s="44">
        <f>'[1]UKSPF Interventions'!C35</f>
        <v>0</v>
      </c>
      <c r="K40" s="44">
        <f>'[1]UKSPF Interventions'!H35</f>
        <v>0</v>
      </c>
      <c r="L40" s="44">
        <f>'[1]UKSPF Interventions'!G35</f>
        <v>0</v>
      </c>
      <c r="M40" s="44">
        <f>'[1]UKSPF Interventions'!L35</f>
        <v>0</v>
      </c>
      <c r="N40" s="44">
        <f>'[1]UKSPF Interventions'!K35</f>
        <v>153860</v>
      </c>
      <c r="O40" s="121">
        <f t="shared" si="1"/>
        <v>153860</v>
      </c>
      <c r="P40" s="4"/>
      <c r="Q40" s="105" t="s">
        <v>164</v>
      </c>
    </row>
    <row r="41" spans="1:17" s="105" customFormat="1" ht="17.399999999999999" x14ac:dyDescent="0.3">
      <c r="A41" s="162" t="s">
        <v>142</v>
      </c>
      <c r="B41" s="117" t="s">
        <v>165</v>
      </c>
      <c r="C41" s="41">
        <f>'[1]UKSPF Interventions'!Q36</f>
        <v>104667</v>
      </c>
      <c r="D41" s="36">
        <f>IFERROR(SUM(C41/C72),0)</f>
        <v>1.2167536681518765E-2</v>
      </c>
      <c r="E41" s="42">
        <f>'[1]UKSPF Interventions'!E36</f>
        <v>0</v>
      </c>
      <c r="F41" s="42">
        <f>'[1]UKSPF Interventions'!I36</f>
        <v>0</v>
      </c>
      <c r="G41" s="42">
        <f>'[1]UKSPF Interventions'!M36</f>
        <v>104667</v>
      </c>
      <c r="H41" s="134">
        <f t="shared" si="8"/>
        <v>104667</v>
      </c>
      <c r="I41" s="44">
        <f>'[1]UKSPF Interventions'!D36</f>
        <v>0</v>
      </c>
      <c r="J41" s="44">
        <f>'[1]UKSPF Interventions'!C36</f>
        <v>0</v>
      </c>
      <c r="K41" s="44">
        <f>'[1]UKSPF Interventions'!H36</f>
        <v>0</v>
      </c>
      <c r="L41" s="44">
        <f>'[1]UKSPF Interventions'!G36</f>
        <v>0</v>
      </c>
      <c r="M41" s="44">
        <f>'[1]UKSPF Interventions'!L36</f>
        <v>0</v>
      </c>
      <c r="N41" s="44">
        <f>'[1]UKSPF Interventions'!K36</f>
        <v>104667</v>
      </c>
      <c r="O41" s="121">
        <f t="shared" si="1"/>
        <v>104667</v>
      </c>
      <c r="P41" s="4"/>
      <c r="Q41" s="105" t="s">
        <v>166</v>
      </c>
    </row>
    <row r="42" spans="1:17" s="105" customFormat="1" ht="17.399999999999999" x14ac:dyDescent="0.3">
      <c r="A42" s="162" t="s">
        <v>142</v>
      </c>
      <c r="B42" s="117" t="s">
        <v>167</v>
      </c>
      <c r="C42" s="41">
        <f>'[1]UKSPF Interventions'!Q37</f>
        <v>0</v>
      </c>
      <c r="D42" s="36">
        <f>IFERROR(SUM(C42/C72),0)</f>
        <v>0</v>
      </c>
      <c r="E42" s="42">
        <f>'[1]UKSPF Interventions'!E37</f>
        <v>0</v>
      </c>
      <c r="F42" s="42">
        <f>'[1]UKSPF Interventions'!I37</f>
        <v>0</v>
      </c>
      <c r="G42" s="42">
        <f>'[1]UKSPF Interventions'!M37</f>
        <v>0</v>
      </c>
      <c r="H42" s="134">
        <f t="shared" si="8"/>
        <v>0</v>
      </c>
      <c r="I42" s="44">
        <f>'[1]UKSPF Interventions'!D37</f>
        <v>0</v>
      </c>
      <c r="J42" s="44">
        <f>'[1]UKSPF Interventions'!C37</f>
        <v>0</v>
      </c>
      <c r="K42" s="44">
        <f>'[1]UKSPF Interventions'!H37</f>
        <v>0</v>
      </c>
      <c r="L42" s="44">
        <f>'[1]UKSPF Interventions'!G37</f>
        <v>0</v>
      </c>
      <c r="M42" s="44">
        <f>'[1]UKSPF Interventions'!L37</f>
        <v>0</v>
      </c>
      <c r="N42" s="44">
        <f>'[1]UKSPF Interventions'!K37</f>
        <v>0</v>
      </c>
      <c r="O42" s="121">
        <f t="shared" si="1"/>
        <v>0</v>
      </c>
      <c r="P42" s="4"/>
      <c r="Q42" s="105" t="s">
        <v>168</v>
      </c>
    </row>
    <row r="43" spans="1:17" s="105" customFormat="1" ht="17.399999999999999" x14ac:dyDescent="0.3">
      <c r="A43" s="162" t="s">
        <v>142</v>
      </c>
      <c r="B43" s="117" t="s">
        <v>169</v>
      </c>
      <c r="C43" s="41">
        <f>'[1]UKSPF Interventions'!Q38</f>
        <v>0</v>
      </c>
      <c r="D43" s="36">
        <f>IFERROR(SUM(C43/C72),0)</f>
        <v>0</v>
      </c>
      <c r="E43" s="42">
        <f>'[1]UKSPF Interventions'!E38</f>
        <v>0</v>
      </c>
      <c r="F43" s="42">
        <f>'[1]UKSPF Interventions'!I38</f>
        <v>0</v>
      </c>
      <c r="G43" s="42">
        <f>'[1]UKSPF Interventions'!M38</f>
        <v>0</v>
      </c>
      <c r="H43" s="134">
        <f t="shared" si="8"/>
        <v>0</v>
      </c>
      <c r="I43" s="44">
        <f>'[1]UKSPF Interventions'!D38</f>
        <v>0</v>
      </c>
      <c r="J43" s="44">
        <f>'[1]UKSPF Interventions'!C38</f>
        <v>0</v>
      </c>
      <c r="K43" s="44">
        <f>'[1]UKSPF Interventions'!H38</f>
        <v>0</v>
      </c>
      <c r="L43" s="44">
        <f>'[1]UKSPF Interventions'!G38</f>
        <v>0</v>
      </c>
      <c r="M43" s="44">
        <f>'[1]UKSPF Interventions'!L38</f>
        <v>0</v>
      </c>
      <c r="N43" s="44">
        <f>'[1]UKSPF Interventions'!K38</f>
        <v>0</v>
      </c>
      <c r="O43" s="121">
        <f t="shared" si="1"/>
        <v>0</v>
      </c>
      <c r="P43" s="4"/>
      <c r="Q43" s="105" t="s">
        <v>170</v>
      </c>
    </row>
    <row r="44" spans="1:17" s="105" customFormat="1" ht="17.399999999999999" x14ac:dyDescent="0.3">
      <c r="A44" s="162" t="s">
        <v>142</v>
      </c>
      <c r="B44" s="117" t="s">
        <v>171</v>
      </c>
      <c r="C44" s="41">
        <f>'[1]UKSPF Interventions'!Q39</f>
        <v>843177</v>
      </c>
      <c r="D44" s="36">
        <f>IFERROR(SUM(C44/C72),0)</f>
        <v>9.8019309586717368E-2</v>
      </c>
      <c r="E44" s="42">
        <f>'[1]UKSPF Interventions'!E39</f>
        <v>108160</v>
      </c>
      <c r="F44" s="42">
        <f>'[1]UKSPF Interventions'!I39</f>
        <v>312163</v>
      </c>
      <c r="G44" s="42">
        <f>'[1]UKSPF Interventions'!M39</f>
        <v>422854</v>
      </c>
      <c r="H44" s="134">
        <f t="shared" si="8"/>
        <v>843177</v>
      </c>
      <c r="I44" s="44">
        <f>'[1]UKSPF Interventions'!D39</f>
        <v>0</v>
      </c>
      <c r="J44" s="44">
        <f>'[1]UKSPF Interventions'!C39</f>
        <v>108160</v>
      </c>
      <c r="K44" s="44">
        <f>'[1]UKSPF Interventions'!H39</f>
        <v>0</v>
      </c>
      <c r="L44" s="44">
        <f>'[1]UKSPF Interventions'!G39</f>
        <v>312163</v>
      </c>
      <c r="M44" s="44">
        <f>'[1]UKSPF Interventions'!L39</f>
        <v>0</v>
      </c>
      <c r="N44" s="44">
        <f>'[1]UKSPF Interventions'!K39</f>
        <v>422854</v>
      </c>
      <c r="O44" s="121">
        <f t="shared" si="1"/>
        <v>843177</v>
      </c>
      <c r="P44" s="4"/>
      <c r="Q44" s="105" t="s">
        <v>172</v>
      </c>
    </row>
    <row r="45" spans="1:17" s="105" customFormat="1" ht="17.399999999999999" x14ac:dyDescent="0.3">
      <c r="A45" s="162" t="s">
        <v>142</v>
      </c>
      <c r="B45" s="117" t="s">
        <v>173</v>
      </c>
      <c r="C45" s="41">
        <f>'[1]UKSPF Interventions'!Q40</f>
        <v>0</v>
      </c>
      <c r="D45" s="36">
        <f>IFERROR(SUM(C45/C72),0)</f>
        <v>0</v>
      </c>
      <c r="E45" s="42">
        <f>'[1]UKSPF Interventions'!E40</f>
        <v>0</v>
      </c>
      <c r="F45" s="42">
        <f>'[1]UKSPF Interventions'!I40</f>
        <v>0</v>
      </c>
      <c r="G45" s="42">
        <f>'[1]UKSPF Interventions'!M40</f>
        <v>0</v>
      </c>
      <c r="H45" s="134">
        <f t="shared" si="8"/>
        <v>0</v>
      </c>
      <c r="I45" s="44">
        <f>'[1]UKSPF Interventions'!D40</f>
        <v>0</v>
      </c>
      <c r="J45" s="44">
        <f>'[1]UKSPF Interventions'!C40</f>
        <v>0</v>
      </c>
      <c r="K45" s="44">
        <f>'[1]UKSPF Interventions'!H40</f>
        <v>0</v>
      </c>
      <c r="L45" s="44">
        <f>'[1]UKSPF Interventions'!G40</f>
        <v>0</v>
      </c>
      <c r="M45" s="44">
        <f>'[1]UKSPF Interventions'!L40</f>
        <v>0</v>
      </c>
      <c r="N45" s="44">
        <f>'[1]UKSPF Interventions'!K40</f>
        <v>0</v>
      </c>
      <c r="O45" s="121">
        <f t="shared" si="1"/>
        <v>0</v>
      </c>
      <c r="P45" s="4"/>
      <c r="Q45" s="105" t="s">
        <v>174</v>
      </c>
    </row>
    <row r="46" spans="1:17" s="115" customFormat="1" ht="17.399999999999999" x14ac:dyDescent="0.3">
      <c r="A46" s="162" t="s">
        <v>142</v>
      </c>
      <c r="B46" s="117" t="s">
        <v>175</v>
      </c>
      <c r="C46" s="41">
        <f>'[1]UKSPF Interventions'!Q41</f>
        <v>0</v>
      </c>
      <c r="D46" s="36">
        <f>IFERROR(SUM(C46/C72),0)</f>
        <v>0</v>
      </c>
      <c r="E46" s="42">
        <f>'[1]UKSPF Interventions'!E41</f>
        <v>0</v>
      </c>
      <c r="F46" s="42">
        <f>'[1]UKSPF Interventions'!I41</f>
        <v>0</v>
      </c>
      <c r="G46" s="42">
        <f>'[1]UKSPF Interventions'!M41</f>
        <v>0</v>
      </c>
      <c r="H46" s="134">
        <f t="shared" si="8"/>
        <v>0</v>
      </c>
      <c r="I46" s="44">
        <f>'[1]UKSPF Interventions'!D41</f>
        <v>0</v>
      </c>
      <c r="J46" s="44">
        <f>'[1]UKSPF Interventions'!C41</f>
        <v>0</v>
      </c>
      <c r="K46" s="44">
        <f>'[1]UKSPF Interventions'!H41</f>
        <v>0</v>
      </c>
      <c r="L46" s="44">
        <f>'[1]UKSPF Interventions'!G41</f>
        <v>0</v>
      </c>
      <c r="M46" s="44">
        <f>'[1]UKSPF Interventions'!L41</f>
        <v>0</v>
      </c>
      <c r="N46" s="44">
        <f>'[1]UKSPF Interventions'!K41</f>
        <v>0</v>
      </c>
      <c r="O46" s="121">
        <f t="shared" si="1"/>
        <v>0</v>
      </c>
      <c r="P46" s="4"/>
      <c r="Q46" s="105" t="s">
        <v>176</v>
      </c>
    </row>
    <row r="47" spans="1:17" s="105" customFormat="1" ht="17.399999999999999" x14ac:dyDescent="0.3">
      <c r="A47" s="163" t="s">
        <v>142</v>
      </c>
      <c r="B47" s="124" t="s">
        <v>60</v>
      </c>
      <c r="C47" s="125">
        <f>SUM(C30:C46)</f>
        <v>2377980</v>
      </c>
      <c r="D47" s="37">
        <f>SUM(D30:D46)</f>
        <v>0.27644012800517825</v>
      </c>
      <c r="E47" s="45">
        <f t="shared" ref="E47:G47" si="9">SUM(E30:E46)</f>
        <v>160160</v>
      </c>
      <c r="F47" s="45">
        <f t="shared" si="9"/>
        <v>647761</v>
      </c>
      <c r="G47" s="45">
        <f t="shared" si="9"/>
        <v>1570059</v>
      </c>
      <c r="H47" s="45">
        <f t="shared" ref="H47" si="10">SUM(H30:H46)</f>
        <v>2377980</v>
      </c>
      <c r="I47" s="45">
        <f t="shared" ref="I47" si="11">SUM(I30:I46)</f>
        <v>0</v>
      </c>
      <c r="J47" s="45">
        <f t="shared" ref="J47" si="12">SUM(J30:J46)</f>
        <v>160160</v>
      </c>
      <c r="K47" s="45">
        <f t="shared" ref="K47" si="13">SUM(K30:K46)</f>
        <v>0</v>
      </c>
      <c r="L47" s="45">
        <f t="shared" ref="L47:M47" si="14">SUM(L30:L46)</f>
        <v>647761</v>
      </c>
      <c r="M47" s="45">
        <f t="shared" si="14"/>
        <v>218812</v>
      </c>
      <c r="N47" s="45">
        <f>SUM(N30:N46)</f>
        <v>1351247</v>
      </c>
      <c r="O47" s="121">
        <f>SUM(I47:N47)</f>
        <v>2377980</v>
      </c>
      <c r="P47" s="6"/>
      <c r="Q47" s="105" t="s">
        <v>177</v>
      </c>
    </row>
    <row r="48" spans="1:17" s="105" customFormat="1" ht="17.399999999999999" x14ac:dyDescent="0.3">
      <c r="A48" s="162" t="s">
        <v>142</v>
      </c>
      <c r="B48" s="5" t="str">
        <f>'[1]UKSPF Interventions'!B43</f>
        <v>Support inward investment both national and FDI</v>
      </c>
      <c r="C48" s="41">
        <f>'[1]UKSPF Interventions'!Q43</f>
        <v>318130</v>
      </c>
      <c r="D48" s="36">
        <f>IFERROR(SUM(C48/C72),0)</f>
        <v>3.6982606212956945E-2</v>
      </c>
      <c r="E48" s="42">
        <f>'[1]UKSPF Interventions'!E43</f>
        <v>56982</v>
      </c>
      <c r="F48" s="42">
        <f>'[1]UKSPF Interventions'!I43</f>
        <v>104054</v>
      </c>
      <c r="G48" s="42">
        <f>'[1]UKSPF Interventions'!M43</f>
        <v>157094</v>
      </c>
      <c r="H48" s="134">
        <f t="shared" ref="H48:H52" si="15">SUM(E48:G48)</f>
        <v>318130</v>
      </c>
      <c r="I48" s="44">
        <f>'[1]UKSPF Interventions'!D43</f>
        <v>0</v>
      </c>
      <c r="J48" s="44">
        <f>'[1]UKSPF Interventions'!C43</f>
        <v>56982</v>
      </c>
      <c r="K48" s="44">
        <f>'[1]UKSPF Interventions'!H43</f>
        <v>0</v>
      </c>
      <c r="L48" s="44">
        <f>'[1]UKSPF Interventions'!G43</f>
        <v>104054</v>
      </c>
      <c r="M48" s="44">
        <f>'[1]UKSPF Interventions'!L43</f>
        <v>0</v>
      </c>
      <c r="N48" s="44">
        <f>'[1]UKSPF Interventions'!K43</f>
        <v>157094</v>
      </c>
      <c r="O48" s="121">
        <f t="shared" si="1"/>
        <v>318130</v>
      </c>
      <c r="P48" s="4"/>
      <c r="Q48" s="105" t="s">
        <v>178</v>
      </c>
    </row>
    <row r="49" spans="1:17" s="105" customFormat="1" ht="17.399999999999999" x14ac:dyDescent="0.3">
      <c r="A49" s="162" t="s">
        <v>142</v>
      </c>
      <c r="B49" s="5" t="str">
        <f>'[1]UKSPF Interventions'!B44</f>
        <v>Sector support</v>
      </c>
      <c r="C49" s="41">
        <f>'[1]UKSPF Interventions'!Q44</f>
        <v>261360</v>
      </c>
      <c r="D49" s="36">
        <f>IFERROR(SUM(C49/C72),0)</f>
        <v>3.0383094834873878E-2</v>
      </c>
      <c r="E49" s="42">
        <f>'[1]UKSPF Interventions'!E44</f>
        <v>0</v>
      </c>
      <c r="F49" s="42">
        <f>'[1]UKSPF Interventions'!I44</f>
        <v>52027</v>
      </c>
      <c r="G49" s="42">
        <f>'[1]UKSPF Interventions'!M44</f>
        <v>209333</v>
      </c>
      <c r="H49" s="134">
        <f t="shared" si="15"/>
        <v>261360</v>
      </c>
      <c r="I49" s="44">
        <f>'[1]UKSPF Interventions'!D44</f>
        <v>0</v>
      </c>
      <c r="J49" s="44">
        <f>'[1]UKSPF Interventions'!C44</f>
        <v>0</v>
      </c>
      <c r="K49" s="44">
        <f>'[1]UKSPF Interventions'!H44</f>
        <v>0</v>
      </c>
      <c r="L49" s="44">
        <f>'[1]UKSPF Interventions'!G44</f>
        <v>52027</v>
      </c>
      <c r="M49" s="44">
        <f>'[1]UKSPF Interventions'!L44</f>
        <v>0</v>
      </c>
      <c r="N49" s="44">
        <f>'[1]UKSPF Interventions'!K44</f>
        <v>209333</v>
      </c>
      <c r="O49" s="121">
        <f t="shared" si="1"/>
        <v>261360</v>
      </c>
      <c r="P49" s="4"/>
      <c r="Q49" s="105" t="s">
        <v>179</v>
      </c>
    </row>
    <row r="50" spans="1:17" s="105" customFormat="1" ht="17.399999999999999" x14ac:dyDescent="0.3">
      <c r="A50" s="162" t="s">
        <v>142</v>
      </c>
      <c r="B50" s="5" t="str">
        <f>'[1]UKSPF Interventions'!B45</f>
        <v xml:space="preserve">Insert Bespoke Intervention </v>
      </c>
      <c r="C50" s="41">
        <f>'[1]UKSPF Interventions'!Q45</f>
        <v>0</v>
      </c>
      <c r="D50" s="36">
        <f>IFERROR(SUM(C50/C72),0)</f>
        <v>0</v>
      </c>
      <c r="E50" s="42">
        <f>'[1]UKSPF Interventions'!E45</f>
        <v>0</v>
      </c>
      <c r="F50" s="42">
        <f>'[1]UKSPF Interventions'!I45</f>
        <v>0</v>
      </c>
      <c r="G50" s="42">
        <f>'[1]UKSPF Interventions'!M45</f>
        <v>0</v>
      </c>
      <c r="H50" s="134">
        <f t="shared" si="15"/>
        <v>0</v>
      </c>
      <c r="I50" s="44">
        <f>'[1]UKSPF Interventions'!D45</f>
        <v>0</v>
      </c>
      <c r="J50" s="44">
        <f>'[1]UKSPF Interventions'!C45</f>
        <v>0</v>
      </c>
      <c r="K50" s="44">
        <f>'[1]UKSPF Interventions'!H45</f>
        <v>0</v>
      </c>
      <c r="L50" s="44">
        <f>'[1]UKSPF Interventions'!G45</f>
        <v>0</v>
      </c>
      <c r="M50" s="44">
        <f>'[1]UKSPF Interventions'!L45</f>
        <v>0</v>
      </c>
      <c r="N50" s="44">
        <f>'[1]UKSPF Interventions'!K45</f>
        <v>0</v>
      </c>
      <c r="O50" s="121">
        <f t="shared" si="1"/>
        <v>0</v>
      </c>
      <c r="P50" s="4"/>
      <c r="Q50" s="105" t="s">
        <v>180</v>
      </c>
    </row>
    <row r="51" spans="1:17" s="105" customFormat="1" ht="17.399999999999999" x14ac:dyDescent="0.3">
      <c r="A51" s="162" t="s">
        <v>142</v>
      </c>
      <c r="B51" s="5" t="str">
        <f>'[1]UKSPF Interventions'!B46</f>
        <v xml:space="preserve">Insert Bespoke Intervention </v>
      </c>
      <c r="C51" s="41">
        <f>'[1]UKSPF Interventions'!Q46</f>
        <v>0</v>
      </c>
      <c r="D51" s="36">
        <f>IFERROR(SUM(C51/C72),0)</f>
        <v>0</v>
      </c>
      <c r="E51" s="42">
        <f>'[1]UKSPF Interventions'!E46</f>
        <v>0</v>
      </c>
      <c r="F51" s="42">
        <f>'[1]UKSPF Interventions'!I46</f>
        <v>0</v>
      </c>
      <c r="G51" s="42">
        <f>'[1]UKSPF Interventions'!M46</f>
        <v>0</v>
      </c>
      <c r="H51" s="134">
        <f t="shared" si="15"/>
        <v>0</v>
      </c>
      <c r="I51" s="44">
        <f>'[1]UKSPF Interventions'!D46</f>
        <v>0</v>
      </c>
      <c r="J51" s="44">
        <f>'[1]UKSPF Interventions'!C46</f>
        <v>0</v>
      </c>
      <c r="K51" s="44">
        <f>'[1]UKSPF Interventions'!H46</f>
        <v>0</v>
      </c>
      <c r="L51" s="44">
        <f>'[1]UKSPF Interventions'!G46</f>
        <v>0</v>
      </c>
      <c r="M51" s="44">
        <f>'[1]UKSPF Interventions'!L46</f>
        <v>0</v>
      </c>
      <c r="N51" s="44">
        <f>'[1]UKSPF Interventions'!K46</f>
        <v>0</v>
      </c>
      <c r="O51" s="121">
        <f t="shared" si="1"/>
        <v>0</v>
      </c>
      <c r="P51" s="4"/>
      <c r="Q51" s="105" t="s">
        <v>181</v>
      </c>
    </row>
    <row r="52" spans="1:17" s="105" customFormat="1" ht="17.399999999999999" x14ac:dyDescent="0.3">
      <c r="A52" s="162" t="s">
        <v>142</v>
      </c>
      <c r="B52" s="5" t="str">
        <f>'[1]UKSPF Interventions'!B47</f>
        <v xml:space="preserve">Insert Bespoke Intervention </v>
      </c>
      <c r="C52" s="41">
        <f>'[1]UKSPF Interventions'!Q47</f>
        <v>0</v>
      </c>
      <c r="D52" s="36">
        <f>IFERROR(SUM(C52/C72),0)</f>
        <v>0</v>
      </c>
      <c r="E52" s="42">
        <f>'[1]UKSPF Interventions'!E47</f>
        <v>0</v>
      </c>
      <c r="F52" s="42">
        <f>'[1]UKSPF Interventions'!I47</f>
        <v>0</v>
      </c>
      <c r="G52" s="42">
        <f>'[1]UKSPF Interventions'!M47</f>
        <v>0</v>
      </c>
      <c r="H52" s="134">
        <f t="shared" si="15"/>
        <v>0</v>
      </c>
      <c r="I52" s="44">
        <f>'[1]UKSPF Interventions'!D47</f>
        <v>0</v>
      </c>
      <c r="J52" s="44">
        <f>'[1]UKSPF Interventions'!C47</f>
        <v>0</v>
      </c>
      <c r="K52" s="44">
        <f>'[1]UKSPF Interventions'!H47</f>
        <v>0</v>
      </c>
      <c r="L52" s="44">
        <f>'[1]UKSPF Interventions'!G47</f>
        <v>0</v>
      </c>
      <c r="M52" s="44">
        <f>'[1]UKSPF Interventions'!L47</f>
        <v>0</v>
      </c>
      <c r="N52" s="44">
        <f>'[1]UKSPF Interventions'!K47</f>
        <v>0</v>
      </c>
      <c r="O52" s="121">
        <f t="shared" si="1"/>
        <v>0</v>
      </c>
      <c r="P52" s="4"/>
      <c r="Q52" s="105" t="s">
        <v>182</v>
      </c>
    </row>
    <row r="53" spans="1:17" s="105" customFormat="1" ht="17.399999999999999" x14ac:dyDescent="0.3">
      <c r="A53" s="163" t="s">
        <v>142</v>
      </c>
      <c r="B53" s="128" t="s">
        <v>82</v>
      </c>
      <c r="C53" s="125">
        <f t="shared" ref="C53:F53" si="16">SUM(C48:C52)</f>
        <v>579490</v>
      </c>
      <c r="D53" s="37">
        <f t="shared" si="16"/>
        <v>6.7365701047830823E-2</v>
      </c>
      <c r="E53" s="45">
        <f t="shared" si="16"/>
        <v>56982</v>
      </c>
      <c r="F53" s="45">
        <f t="shared" si="16"/>
        <v>156081</v>
      </c>
      <c r="G53" s="45">
        <f t="shared" ref="G53:H53" si="17">SUM(G48:G52)</f>
        <v>366427</v>
      </c>
      <c r="H53" s="45">
        <f t="shared" si="17"/>
        <v>579490</v>
      </c>
      <c r="I53" s="45">
        <f>SUM(I48:I52)</f>
        <v>0</v>
      </c>
      <c r="J53" s="45">
        <f t="shared" ref="J53:N53" si="18">SUM(J48:J52)</f>
        <v>56982</v>
      </c>
      <c r="K53" s="45">
        <f t="shared" si="18"/>
        <v>0</v>
      </c>
      <c r="L53" s="45">
        <f t="shared" si="18"/>
        <v>156081</v>
      </c>
      <c r="M53" s="45">
        <f t="shared" si="18"/>
        <v>0</v>
      </c>
      <c r="N53" s="45">
        <f t="shared" si="18"/>
        <v>366427</v>
      </c>
      <c r="O53" s="121">
        <f t="shared" si="1"/>
        <v>579490</v>
      </c>
      <c r="P53" s="4"/>
      <c r="Q53" s="105" t="s">
        <v>183</v>
      </c>
    </row>
    <row r="54" spans="1:17" s="105" customFormat="1" ht="17.399999999999999" x14ac:dyDescent="0.3">
      <c r="A54" s="163" t="s">
        <v>142</v>
      </c>
      <c r="B54" s="124" t="s">
        <v>83</v>
      </c>
      <c r="C54" s="125">
        <f>SUM(C47+C53)</f>
        <v>2957470</v>
      </c>
      <c r="D54" s="37">
        <f>IFERROR(SUM(C54/C72),0)</f>
        <v>0.34380582905300905</v>
      </c>
      <c r="E54" s="45">
        <f>+SUM(E47+E53)</f>
        <v>217142</v>
      </c>
      <c r="F54" s="45">
        <f t="shared" ref="F54:N54" si="19">+SUM(F47+F53)</f>
        <v>803842</v>
      </c>
      <c r="G54" s="45">
        <f t="shared" si="19"/>
        <v>1936486</v>
      </c>
      <c r="H54" s="45">
        <f>SUM(H47+H53)</f>
        <v>2957470</v>
      </c>
      <c r="I54" s="45">
        <f t="shared" si="19"/>
        <v>0</v>
      </c>
      <c r="J54" s="45">
        <f t="shared" si="19"/>
        <v>217142</v>
      </c>
      <c r="K54" s="45">
        <f t="shared" si="19"/>
        <v>0</v>
      </c>
      <c r="L54" s="45">
        <f t="shared" si="19"/>
        <v>803842</v>
      </c>
      <c r="M54" s="45">
        <f t="shared" si="19"/>
        <v>218812</v>
      </c>
      <c r="N54" s="45">
        <f t="shared" si="19"/>
        <v>1717674</v>
      </c>
      <c r="O54" s="121">
        <f t="shared" si="1"/>
        <v>2957470</v>
      </c>
      <c r="P54" s="4"/>
      <c r="Q54" s="105" t="s">
        <v>184</v>
      </c>
    </row>
    <row r="55" spans="1:17" s="105" customFormat="1" ht="17.399999999999999" x14ac:dyDescent="0.3">
      <c r="A55" s="162" t="s">
        <v>84</v>
      </c>
      <c r="B55" s="117" t="s">
        <v>185</v>
      </c>
      <c r="C55" s="41">
        <f>'[1]UKSPF Interventions'!Q50</f>
        <v>2048128</v>
      </c>
      <c r="D55" s="36">
        <f>IFERROR(SUM(C55/C72),0)</f>
        <v>0.23809483952387728</v>
      </c>
      <c r="E55" s="57">
        <f>'[1]UKSPF Interventions'!E50</f>
        <v>0</v>
      </c>
      <c r="F55" s="57">
        <f>'[1]UKSPF Interventions'!I50</f>
        <v>455272</v>
      </c>
      <c r="G55" s="42">
        <f>'[1]UKSPF Interventions'!M50</f>
        <v>1592856</v>
      </c>
      <c r="H55" s="134">
        <f>SUM(E55:G55)</f>
        <v>2048128</v>
      </c>
      <c r="I55" s="57">
        <f>'[1]UKSPF Interventions'!D50</f>
        <v>0</v>
      </c>
      <c r="J55" s="57">
        <f>'[1]UKSPF Interventions'!C50</f>
        <v>0</v>
      </c>
      <c r="K55" s="57">
        <f>'[1]UKSPF Interventions'!H50</f>
        <v>45000</v>
      </c>
      <c r="L55" s="57">
        <f>'[1]UKSPF Interventions'!G50</f>
        <v>410272</v>
      </c>
      <c r="M55" s="44">
        <f>'[1]UKSPF Interventions'!L50</f>
        <v>25000</v>
      </c>
      <c r="N55" s="44">
        <f>'[1]UKSPF Interventions'!K50</f>
        <v>1567856</v>
      </c>
      <c r="O55" s="121">
        <f t="shared" si="1"/>
        <v>2048128</v>
      </c>
      <c r="P55" s="4"/>
      <c r="Q55" s="105" t="s">
        <v>186</v>
      </c>
    </row>
    <row r="56" spans="1:17" s="105" customFormat="1" ht="17.399999999999999" x14ac:dyDescent="0.3">
      <c r="A56" s="162" t="s">
        <v>84</v>
      </c>
      <c r="B56" s="117" t="s">
        <v>187</v>
      </c>
      <c r="C56" s="41">
        <f>'[1]UKSPF Interventions'!Q51</f>
        <v>150429</v>
      </c>
      <c r="D56" s="36">
        <f>IFERROR(SUM(C56/C72),0)</f>
        <v>1.7487368277147392E-2</v>
      </c>
      <c r="E56" s="57">
        <f>'[1]UKSPF Interventions'!E51</f>
        <v>0</v>
      </c>
      <c r="F56" s="57">
        <f>'[1]UKSPF Interventions'!I51</f>
        <v>0</v>
      </c>
      <c r="G56" s="42">
        <f>'[1]UKSPF Interventions'!M51</f>
        <v>150429</v>
      </c>
      <c r="H56" s="134">
        <f t="shared" ref="H56:H63" si="20">SUM(E56:G56)</f>
        <v>150429</v>
      </c>
      <c r="I56" s="57">
        <f>'[1]UKSPF Interventions'!D51</f>
        <v>0</v>
      </c>
      <c r="J56" s="57">
        <f>'[1]UKSPF Interventions'!C51</f>
        <v>0</v>
      </c>
      <c r="K56" s="57">
        <f>'[1]UKSPF Interventions'!H51</f>
        <v>0</v>
      </c>
      <c r="L56" s="57">
        <f>'[1]UKSPF Interventions'!G51</f>
        <v>0</v>
      </c>
      <c r="M56" s="44">
        <f>'[1]UKSPF Interventions'!L51</f>
        <v>25000</v>
      </c>
      <c r="N56" s="44">
        <f>'[1]UKSPF Interventions'!K51</f>
        <v>125429</v>
      </c>
      <c r="O56" s="121">
        <f t="shared" si="1"/>
        <v>150429</v>
      </c>
      <c r="P56" s="4"/>
      <c r="Q56" s="105" t="s">
        <v>188</v>
      </c>
    </row>
    <row r="57" spans="1:17" s="105" customFormat="1" ht="17.399999999999999" x14ac:dyDescent="0.3">
      <c r="A57" s="162" t="s">
        <v>84</v>
      </c>
      <c r="B57" s="117" t="s">
        <v>189</v>
      </c>
      <c r="C57" s="41">
        <f>'[1]UKSPF Interventions'!Q52</f>
        <v>0</v>
      </c>
      <c r="D57" s="36">
        <f>IFERROR(SUM(C57/C72),0)</f>
        <v>0</v>
      </c>
      <c r="E57" s="57">
        <f>'[1]UKSPF Interventions'!E52</f>
        <v>0</v>
      </c>
      <c r="F57" s="57">
        <f>'[1]UKSPF Interventions'!I52</f>
        <v>0</v>
      </c>
      <c r="G57" s="42">
        <f>'[1]UKSPF Interventions'!M52</f>
        <v>0</v>
      </c>
      <c r="H57" s="134">
        <f t="shared" si="20"/>
        <v>0</v>
      </c>
      <c r="I57" s="57">
        <f>'[1]UKSPF Interventions'!D52</f>
        <v>0</v>
      </c>
      <c r="J57" s="57">
        <f>'[1]UKSPF Interventions'!C52</f>
        <v>0</v>
      </c>
      <c r="K57" s="57">
        <f>'[1]UKSPF Interventions'!H52</f>
        <v>0</v>
      </c>
      <c r="L57" s="57">
        <f>'[1]UKSPF Interventions'!G52</f>
        <v>0</v>
      </c>
      <c r="M57" s="44">
        <f>'[1]UKSPF Interventions'!L52</f>
        <v>0</v>
      </c>
      <c r="N57" s="44">
        <f>'[1]UKSPF Interventions'!K52</f>
        <v>0</v>
      </c>
      <c r="O57" s="121">
        <f t="shared" si="1"/>
        <v>0</v>
      </c>
      <c r="P57" s="4"/>
      <c r="Q57" s="105" t="s">
        <v>190</v>
      </c>
    </row>
    <row r="58" spans="1:17" s="105" customFormat="1" ht="17.399999999999999" x14ac:dyDescent="0.3">
      <c r="A58" s="162" t="s">
        <v>84</v>
      </c>
      <c r="B58" s="117" t="s">
        <v>191</v>
      </c>
      <c r="C58" s="41">
        <f>'[1]UKSPF Interventions'!Q53</f>
        <v>0</v>
      </c>
      <c r="D58" s="36">
        <f>IFERROR(SUM(C58/C72),0)</f>
        <v>0</v>
      </c>
      <c r="E58" s="57">
        <f>'[1]UKSPF Interventions'!E53</f>
        <v>0</v>
      </c>
      <c r="F58" s="57">
        <f>'[1]UKSPF Interventions'!I53</f>
        <v>0</v>
      </c>
      <c r="G58" s="42">
        <f>'[1]UKSPF Interventions'!M53</f>
        <v>0</v>
      </c>
      <c r="H58" s="134">
        <f t="shared" si="20"/>
        <v>0</v>
      </c>
      <c r="I58" s="57">
        <f>'[1]UKSPF Interventions'!D53</f>
        <v>0</v>
      </c>
      <c r="J58" s="57">
        <f>'[1]UKSPF Interventions'!C53</f>
        <v>0</v>
      </c>
      <c r="K58" s="57">
        <f>'[1]UKSPF Interventions'!H53</f>
        <v>0</v>
      </c>
      <c r="L58" s="57">
        <f>'[1]UKSPF Interventions'!G53</f>
        <v>0</v>
      </c>
      <c r="M58" s="44">
        <f>'[1]UKSPF Interventions'!L53</f>
        <v>0</v>
      </c>
      <c r="N58" s="44">
        <f>'[1]UKSPF Interventions'!K53</f>
        <v>0</v>
      </c>
      <c r="O58" s="121">
        <f t="shared" si="1"/>
        <v>0</v>
      </c>
      <c r="P58" s="4"/>
      <c r="Q58" s="105" t="s">
        <v>192</v>
      </c>
    </row>
    <row r="59" spans="1:17" s="105" customFormat="1" ht="17.399999999999999" x14ac:dyDescent="0.3">
      <c r="A59" s="162" t="s">
        <v>84</v>
      </c>
      <c r="B59" s="117" t="s">
        <v>193</v>
      </c>
      <c r="C59" s="41">
        <f>'[1]UKSPF Interventions'!Q54</f>
        <v>0</v>
      </c>
      <c r="D59" s="36">
        <f>IFERROR(SUM(C59/C72),0)</f>
        <v>0</v>
      </c>
      <c r="E59" s="57">
        <f>'[1]UKSPF Interventions'!E54</f>
        <v>0</v>
      </c>
      <c r="F59" s="57">
        <f>'[1]UKSPF Interventions'!I54</f>
        <v>0</v>
      </c>
      <c r="G59" s="42">
        <f>'[1]UKSPF Interventions'!M54</f>
        <v>0</v>
      </c>
      <c r="H59" s="134">
        <f t="shared" si="20"/>
        <v>0</v>
      </c>
      <c r="I59" s="57">
        <f>'[1]UKSPF Interventions'!D54</f>
        <v>0</v>
      </c>
      <c r="J59" s="57">
        <f>'[1]UKSPF Interventions'!C54</f>
        <v>0</v>
      </c>
      <c r="K59" s="57">
        <f>'[1]UKSPF Interventions'!H54</f>
        <v>0</v>
      </c>
      <c r="L59" s="57">
        <f>'[1]UKSPF Interventions'!G54</f>
        <v>0</v>
      </c>
      <c r="M59" s="44">
        <f>'[1]UKSPF Interventions'!L54</f>
        <v>0</v>
      </c>
      <c r="N59" s="44">
        <f>'[1]UKSPF Interventions'!K54</f>
        <v>0</v>
      </c>
      <c r="O59" s="121">
        <f t="shared" si="1"/>
        <v>0</v>
      </c>
      <c r="P59" s="4"/>
      <c r="Q59" s="105" t="s">
        <v>194</v>
      </c>
    </row>
    <row r="60" spans="1:17" s="105" customFormat="1" ht="17.399999999999999" x14ac:dyDescent="0.3">
      <c r="A60" s="162" t="s">
        <v>84</v>
      </c>
      <c r="B60" s="117" t="s">
        <v>195</v>
      </c>
      <c r="C60" s="41">
        <f>'[1]UKSPF Interventions'!Q55</f>
        <v>78393</v>
      </c>
      <c r="D60" s="36">
        <f>IFERROR(SUM(C60/C72),0)</f>
        <v>9.1131847007586003E-3</v>
      </c>
      <c r="E60" s="57">
        <f>'[1]UKSPF Interventions'!E55</f>
        <v>0</v>
      </c>
      <c r="F60" s="57">
        <f>'[1]UKSPF Interventions'!I55</f>
        <v>0</v>
      </c>
      <c r="G60" s="42">
        <f>'[1]UKSPF Interventions'!M55</f>
        <v>78393</v>
      </c>
      <c r="H60" s="134">
        <f t="shared" si="20"/>
        <v>78393</v>
      </c>
      <c r="I60" s="57">
        <f>'[1]UKSPF Interventions'!D55</f>
        <v>0</v>
      </c>
      <c r="J60" s="57">
        <f>'[1]UKSPF Interventions'!C55</f>
        <v>0</v>
      </c>
      <c r="K60" s="57">
        <f>'[1]UKSPF Interventions'!H55</f>
        <v>0</v>
      </c>
      <c r="L60" s="57">
        <f>'[1]UKSPF Interventions'!G55</f>
        <v>0</v>
      </c>
      <c r="M60" s="44">
        <f>'[1]UKSPF Interventions'!L55</f>
        <v>0</v>
      </c>
      <c r="N60" s="44">
        <f>'[1]UKSPF Interventions'!K55</f>
        <v>78393</v>
      </c>
      <c r="O60" s="121">
        <f t="shared" si="1"/>
        <v>78393</v>
      </c>
      <c r="P60" s="4"/>
      <c r="Q60" s="105" t="s">
        <v>196</v>
      </c>
    </row>
    <row r="61" spans="1:17" s="105" customFormat="1" ht="17.399999999999999" x14ac:dyDescent="0.3">
      <c r="A61" s="162" t="s">
        <v>84</v>
      </c>
      <c r="B61" s="117" t="s">
        <v>197</v>
      </c>
      <c r="C61" s="41">
        <f>'[1]UKSPF Interventions'!Q56</f>
        <v>98393</v>
      </c>
      <c r="D61" s="36">
        <f>IFERROR(SUM(C61/C72),0)</f>
        <v>1.1438184305508668E-2</v>
      </c>
      <c r="E61" s="57">
        <f>'[1]UKSPF Interventions'!E56</f>
        <v>0</v>
      </c>
      <c r="F61" s="57">
        <f>'[1]UKSPF Interventions'!I56</f>
        <v>0</v>
      </c>
      <c r="G61" s="42">
        <f>'[1]UKSPF Interventions'!M56</f>
        <v>98393</v>
      </c>
      <c r="H61" s="134">
        <f t="shared" si="20"/>
        <v>98393</v>
      </c>
      <c r="I61" s="57">
        <f>'[1]UKSPF Interventions'!D56</f>
        <v>0</v>
      </c>
      <c r="J61" s="57">
        <f>'[1]UKSPF Interventions'!C56</f>
        <v>0</v>
      </c>
      <c r="K61" s="57">
        <f>'[1]UKSPF Interventions'!H56</f>
        <v>0</v>
      </c>
      <c r="L61" s="57">
        <f>'[1]UKSPF Interventions'!G56</f>
        <v>0</v>
      </c>
      <c r="M61" s="44">
        <f>'[1]UKSPF Interventions'!L56</f>
        <v>20000</v>
      </c>
      <c r="N61" s="44">
        <f>'[1]UKSPF Interventions'!K56</f>
        <v>78393</v>
      </c>
      <c r="O61" s="121">
        <f t="shared" si="1"/>
        <v>98393</v>
      </c>
      <c r="P61" s="4"/>
      <c r="Q61" s="105" t="s">
        <v>198</v>
      </c>
    </row>
    <row r="62" spans="1:17" s="105" customFormat="1" ht="17.399999999999999" x14ac:dyDescent="0.3">
      <c r="A62" s="162" t="s">
        <v>84</v>
      </c>
      <c r="B62" s="117" t="s">
        <v>199</v>
      </c>
      <c r="C62" s="41">
        <f>'[1]UKSPF Interventions'!Q57</f>
        <v>0</v>
      </c>
      <c r="D62" s="36">
        <f>IFERROR(SUM(C62/C72),0)</f>
        <v>0</v>
      </c>
      <c r="E62" s="57">
        <f>'[1]UKSPF Interventions'!E57</f>
        <v>0</v>
      </c>
      <c r="F62" s="57">
        <f>'[1]UKSPF Interventions'!I57</f>
        <v>0</v>
      </c>
      <c r="G62" s="42">
        <f>'[1]UKSPF Interventions'!M57</f>
        <v>0</v>
      </c>
      <c r="H62" s="134">
        <f t="shared" si="20"/>
        <v>0</v>
      </c>
      <c r="I62" s="57">
        <f>'[1]UKSPF Interventions'!D57</f>
        <v>0</v>
      </c>
      <c r="J62" s="57">
        <f>'[1]UKSPF Interventions'!C57</f>
        <v>0</v>
      </c>
      <c r="K62" s="57">
        <f>'[1]UKSPF Interventions'!H57</f>
        <v>0</v>
      </c>
      <c r="L62" s="57">
        <f>'[1]UKSPF Interventions'!G57</f>
        <v>0</v>
      </c>
      <c r="M62" s="44">
        <f>'[1]UKSPF Interventions'!L57</f>
        <v>0</v>
      </c>
      <c r="N62" s="44">
        <f>'[1]UKSPF Interventions'!K57</f>
        <v>0</v>
      </c>
      <c r="O62" s="121">
        <f t="shared" si="1"/>
        <v>0</v>
      </c>
      <c r="P62" s="4"/>
      <c r="Q62" s="105" t="s">
        <v>200</v>
      </c>
    </row>
    <row r="63" spans="1:17" s="115" customFormat="1" ht="17.399999999999999" x14ac:dyDescent="0.3">
      <c r="A63" s="162" t="s">
        <v>84</v>
      </c>
      <c r="B63" s="117" t="s">
        <v>201</v>
      </c>
      <c r="C63" s="41">
        <f>'[1]UKSPF Interventions'!Q58</f>
        <v>151357</v>
      </c>
      <c r="D63" s="36">
        <f>IFERROR(SUM(C63/C72),0)</f>
        <v>1.7595248258807795E-2</v>
      </c>
      <c r="E63" s="57">
        <f>'[1]UKSPF Interventions'!E58</f>
        <v>0</v>
      </c>
      <c r="F63" s="57">
        <f>'[1]UKSPF Interventions'!I58</f>
        <v>0</v>
      </c>
      <c r="G63" s="42">
        <f>'[1]UKSPF Interventions'!M58</f>
        <v>151357</v>
      </c>
      <c r="H63" s="134">
        <f t="shared" si="20"/>
        <v>151357</v>
      </c>
      <c r="I63" s="57">
        <f>'[1]UKSPF Interventions'!D58</f>
        <v>0</v>
      </c>
      <c r="J63" s="57">
        <f>'[1]UKSPF Interventions'!C58</f>
        <v>0</v>
      </c>
      <c r="K63" s="57">
        <f>'[1]UKSPF Interventions'!H58</f>
        <v>0</v>
      </c>
      <c r="L63" s="57">
        <f>'[1]UKSPF Interventions'!G58</f>
        <v>0</v>
      </c>
      <c r="M63" s="44">
        <f>'[1]UKSPF Interventions'!L58</f>
        <v>120000</v>
      </c>
      <c r="N63" s="44">
        <f>'[1]UKSPF Interventions'!K58</f>
        <v>31357</v>
      </c>
      <c r="O63" s="121">
        <f t="shared" si="1"/>
        <v>151357</v>
      </c>
      <c r="P63" s="4"/>
      <c r="Q63" s="105" t="s">
        <v>202</v>
      </c>
    </row>
    <row r="64" spans="1:17" s="105" customFormat="1" ht="17.399999999999999" x14ac:dyDescent="0.3">
      <c r="A64" s="163" t="s">
        <v>84</v>
      </c>
      <c r="B64" s="124" t="s">
        <v>60</v>
      </c>
      <c r="C64" s="125">
        <f t="shared" ref="C64:H64" si="21">SUM(C55:C63)</f>
        <v>2526700</v>
      </c>
      <c r="D64" s="37">
        <f>SUM(D55:D63)</f>
        <v>0.29372882506609982</v>
      </c>
      <c r="E64" s="58">
        <f t="shared" si="21"/>
        <v>0</v>
      </c>
      <c r="F64" s="58">
        <f t="shared" si="21"/>
        <v>455272</v>
      </c>
      <c r="G64" s="45">
        <f t="shared" si="21"/>
        <v>2071428</v>
      </c>
      <c r="H64" s="45">
        <f t="shared" si="21"/>
        <v>2526700</v>
      </c>
      <c r="I64" s="45">
        <f t="shared" ref="I64:L64" si="22">SUM(I55:I63)</f>
        <v>0</v>
      </c>
      <c r="J64" s="45">
        <f t="shared" si="22"/>
        <v>0</v>
      </c>
      <c r="K64" s="45">
        <f t="shared" si="22"/>
        <v>45000</v>
      </c>
      <c r="L64" s="45">
        <f t="shared" si="22"/>
        <v>410272</v>
      </c>
      <c r="M64" s="45">
        <f>SUM(M55:M63)</f>
        <v>190000</v>
      </c>
      <c r="N64" s="45">
        <f>SUM(N55:N63)</f>
        <v>1881428</v>
      </c>
      <c r="O64" s="121">
        <f>SUM(I64:N64)</f>
        <v>2526700</v>
      </c>
      <c r="P64" s="6"/>
      <c r="Q64" s="105" t="s">
        <v>203</v>
      </c>
    </row>
    <row r="65" spans="1:17" s="105" customFormat="1" ht="17.399999999999999" x14ac:dyDescent="0.3">
      <c r="A65" s="162" t="s">
        <v>84</v>
      </c>
      <c r="B65" s="41" t="str">
        <f>'[1]UKSPF Interventions'!B60</f>
        <v>Employment Support for unemployed people (particularly LTU &amp; priority groups)</v>
      </c>
      <c r="C65" s="41">
        <f>'[1]UKSPF Interventions'!Q60</f>
        <v>703242</v>
      </c>
      <c r="D65" s="36">
        <f>IFERROR(SUM(C65/C72),0)</f>
        <v>8.1751868602182337E-2</v>
      </c>
      <c r="E65" s="57">
        <f>'[1]UKSPF Interventions'!E60</f>
        <v>0</v>
      </c>
      <c r="F65" s="57">
        <f>'[1]UKSPF Interventions'!I60</f>
        <v>154395</v>
      </c>
      <c r="G65" s="44">
        <f>'[1]UKSPF Interventions'!M60</f>
        <v>548847</v>
      </c>
      <c r="H65" s="134">
        <f t="shared" ref="H65:H69" si="23">SUM(E65:G65)</f>
        <v>703242</v>
      </c>
      <c r="I65" s="57">
        <f>'[1]UKSPF Interventions'!D60</f>
        <v>0</v>
      </c>
      <c r="J65" s="57">
        <f>'[1]UKSPF Interventions'!C60</f>
        <v>0</v>
      </c>
      <c r="K65" s="57">
        <f>'[1]UKSPF Interventions'!H60</f>
        <v>17638</v>
      </c>
      <c r="L65" s="57">
        <f>'[1]UKSPF Interventions'!G60</f>
        <v>136757</v>
      </c>
      <c r="M65" s="44">
        <f>'[1]UKSPF Interventions'!L60</f>
        <v>28813</v>
      </c>
      <c r="N65" s="44">
        <f>'[1]UKSPF Interventions'!K60</f>
        <v>520034</v>
      </c>
      <c r="O65" s="121">
        <f t="shared" si="1"/>
        <v>703242</v>
      </c>
      <c r="P65" s="4"/>
      <c r="Q65" s="105" t="s">
        <v>204</v>
      </c>
    </row>
    <row r="66" spans="1:17" s="105" customFormat="1" ht="17.399999999999999" x14ac:dyDescent="0.3">
      <c r="A66" s="162" t="s">
        <v>84</v>
      </c>
      <c r="B66" s="41" t="str">
        <f>'[1]UKSPF Interventions'!B61</f>
        <v xml:space="preserve">Insert Bespoke Intervention </v>
      </c>
      <c r="C66" s="41">
        <f>'[1]UKSPF Interventions'!Q61</f>
        <v>0</v>
      </c>
      <c r="D66" s="36">
        <f>IFERROR(SUM(C66/C72),0)</f>
        <v>0</v>
      </c>
      <c r="E66" s="57">
        <f>'[1]UKSPF Interventions'!E61</f>
        <v>0</v>
      </c>
      <c r="F66" s="57">
        <f>'[1]UKSPF Interventions'!I61</f>
        <v>0</v>
      </c>
      <c r="G66" s="44">
        <f>'[1]UKSPF Interventions'!M61</f>
        <v>0</v>
      </c>
      <c r="H66" s="134">
        <f t="shared" si="23"/>
        <v>0</v>
      </c>
      <c r="I66" s="57">
        <f>'[1]UKSPF Interventions'!D61</f>
        <v>0</v>
      </c>
      <c r="J66" s="57">
        <f>'[1]UKSPF Interventions'!C61</f>
        <v>0</v>
      </c>
      <c r="K66" s="57">
        <f>'[1]UKSPF Interventions'!H61</f>
        <v>0</v>
      </c>
      <c r="L66" s="57">
        <f>'[1]UKSPF Interventions'!G61</f>
        <v>0</v>
      </c>
      <c r="M66" s="44">
        <f>'[1]UKSPF Interventions'!L61</f>
        <v>0</v>
      </c>
      <c r="N66" s="44">
        <f>'[1]UKSPF Interventions'!K61</f>
        <v>0</v>
      </c>
      <c r="O66" s="121">
        <f t="shared" si="1"/>
        <v>0</v>
      </c>
      <c r="P66" s="4"/>
      <c r="Q66" s="105" t="s">
        <v>205</v>
      </c>
    </row>
    <row r="67" spans="1:17" s="105" customFormat="1" ht="17.399999999999999" x14ac:dyDescent="0.3">
      <c r="A67" s="162" t="s">
        <v>84</v>
      </c>
      <c r="B67" s="41" t="str">
        <f>'[1]UKSPF Interventions'!B62</f>
        <v xml:space="preserve">Insert Bespoke Intervention </v>
      </c>
      <c r="C67" s="41">
        <f>'[1]UKSPF Interventions'!Q62</f>
        <v>0</v>
      </c>
      <c r="D67" s="36">
        <f>IFERROR(SUM(C67/C72),0)</f>
        <v>0</v>
      </c>
      <c r="E67" s="57">
        <f>'[1]UKSPF Interventions'!E62</f>
        <v>0</v>
      </c>
      <c r="F67" s="57">
        <f>'[1]UKSPF Interventions'!I62</f>
        <v>0</v>
      </c>
      <c r="G67" s="44">
        <f>'[1]UKSPF Interventions'!M62</f>
        <v>0</v>
      </c>
      <c r="H67" s="134">
        <f t="shared" si="23"/>
        <v>0</v>
      </c>
      <c r="I67" s="57">
        <f>'[1]UKSPF Interventions'!D62</f>
        <v>0</v>
      </c>
      <c r="J67" s="57">
        <f>'[1]UKSPF Interventions'!C62</f>
        <v>0</v>
      </c>
      <c r="K67" s="57">
        <f>'[1]UKSPF Interventions'!H62</f>
        <v>0</v>
      </c>
      <c r="L67" s="57">
        <f>'[1]UKSPF Interventions'!G62</f>
        <v>0</v>
      </c>
      <c r="M67" s="44">
        <f>'[1]UKSPF Interventions'!L62</f>
        <v>0</v>
      </c>
      <c r="N67" s="44">
        <f>'[1]UKSPF Interventions'!K62</f>
        <v>0</v>
      </c>
      <c r="O67" s="121">
        <f t="shared" si="1"/>
        <v>0</v>
      </c>
      <c r="P67" s="4"/>
      <c r="Q67" s="105" t="s">
        <v>206</v>
      </c>
    </row>
    <row r="68" spans="1:17" s="105" customFormat="1" ht="17.399999999999999" x14ac:dyDescent="0.3">
      <c r="A68" s="162" t="s">
        <v>84</v>
      </c>
      <c r="B68" s="41" t="str">
        <f>'[1]UKSPF Interventions'!B63</f>
        <v xml:space="preserve">Insert Bespoke Intervention </v>
      </c>
      <c r="C68" s="41">
        <f>'[1]UKSPF Interventions'!Q63</f>
        <v>0</v>
      </c>
      <c r="D68" s="36">
        <f>IFERROR(SUM(C68/C72),0)</f>
        <v>0</v>
      </c>
      <c r="E68" s="57">
        <f>'[1]UKSPF Interventions'!E63</f>
        <v>0</v>
      </c>
      <c r="F68" s="57">
        <f>'[1]UKSPF Interventions'!I63</f>
        <v>0</v>
      </c>
      <c r="G68" s="44">
        <f>'[1]UKSPF Interventions'!M63</f>
        <v>0</v>
      </c>
      <c r="H68" s="134">
        <f t="shared" si="23"/>
        <v>0</v>
      </c>
      <c r="I68" s="57">
        <f>'[1]UKSPF Interventions'!D63</f>
        <v>0</v>
      </c>
      <c r="J68" s="57">
        <f>'[1]UKSPF Interventions'!C63</f>
        <v>0</v>
      </c>
      <c r="K68" s="57">
        <f>'[1]UKSPF Interventions'!H63</f>
        <v>0</v>
      </c>
      <c r="L68" s="57">
        <f>'[1]UKSPF Interventions'!G63</f>
        <v>0</v>
      </c>
      <c r="M68" s="44">
        <f>'[1]UKSPF Interventions'!L63</f>
        <v>0</v>
      </c>
      <c r="N68" s="44">
        <f>'[1]UKSPF Interventions'!K63</f>
        <v>0</v>
      </c>
      <c r="O68" s="121">
        <f t="shared" si="1"/>
        <v>0</v>
      </c>
      <c r="P68" s="4"/>
      <c r="Q68" s="105" t="s">
        <v>207</v>
      </c>
    </row>
    <row r="69" spans="1:17" s="105" customFormat="1" ht="17.399999999999999" x14ac:dyDescent="0.3">
      <c r="A69" s="162" t="s">
        <v>84</v>
      </c>
      <c r="B69" s="41" t="str">
        <f>'[1]UKSPF Interventions'!B64</f>
        <v xml:space="preserve">Insert Bespoke Intervention </v>
      </c>
      <c r="C69" s="41">
        <f>'[1]UKSPF Interventions'!Q64</f>
        <v>0</v>
      </c>
      <c r="D69" s="36">
        <f>IFERROR(SUM(C69/C72),0)</f>
        <v>0</v>
      </c>
      <c r="E69" s="57">
        <f>'[1]UKSPF Interventions'!E64</f>
        <v>0</v>
      </c>
      <c r="F69" s="57">
        <f>'[1]UKSPF Interventions'!I64</f>
        <v>0</v>
      </c>
      <c r="G69" s="44">
        <f>'[1]UKSPF Interventions'!M64</f>
        <v>0</v>
      </c>
      <c r="H69" s="134">
        <f t="shared" si="23"/>
        <v>0</v>
      </c>
      <c r="I69" s="57">
        <f>'[1]UKSPF Interventions'!D64</f>
        <v>0</v>
      </c>
      <c r="J69" s="57">
        <f>'[1]UKSPF Interventions'!C64</f>
        <v>0</v>
      </c>
      <c r="K69" s="57">
        <f>'[1]UKSPF Interventions'!H64</f>
        <v>0</v>
      </c>
      <c r="L69" s="57">
        <f>'[1]UKSPF Interventions'!G64</f>
        <v>0</v>
      </c>
      <c r="M69" s="44">
        <f>'[1]UKSPF Interventions'!L64</f>
        <v>0</v>
      </c>
      <c r="N69" s="44">
        <f>'[1]UKSPF Interventions'!K64</f>
        <v>0</v>
      </c>
      <c r="O69" s="121">
        <f t="shared" si="1"/>
        <v>0</v>
      </c>
      <c r="P69" s="4"/>
      <c r="Q69" s="105" t="s">
        <v>208</v>
      </c>
    </row>
    <row r="70" spans="1:17" s="105" customFormat="1" ht="17.399999999999999" x14ac:dyDescent="0.3">
      <c r="A70" s="163" t="s">
        <v>84</v>
      </c>
      <c r="B70" s="128" t="s">
        <v>94</v>
      </c>
      <c r="C70" s="125">
        <f>SUM(C65:C69)</f>
        <v>703242</v>
      </c>
      <c r="D70" s="37">
        <f>SUM(D65:D69)</f>
        <v>8.1751868602182337E-2</v>
      </c>
      <c r="E70" s="45">
        <f>SUM(E65:E69)</f>
        <v>0</v>
      </c>
      <c r="F70" s="45">
        <f t="shared" ref="F70:G70" si="24">SUM(F65:F69)</f>
        <v>154395</v>
      </c>
      <c r="G70" s="45">
        <f t="shared" si="24"/>
        <v>548847</v>
      </c>
      <c r="H70" s="45">
        <f>SUM(H65:H69)</f>
        <v>703242</v>
      </c>
      <c r="I70" s="45">
        <f t="shared" ref="I70:L70" si="25">SUM(I65:I69)</f>
        <v>0</v>
      </c>
      <c r="J70" s="45">
        <f t="shared" si="25"/>
        <v>0</v>
      </c>
      <c r="K70" s="45">
        <f t="shared" si="25"/>
        <v>17638</v>
      </c>
      <c r="L70" s="45">
        <f t="shared" si="25"/>
        <v>136757</v>
      </c>
      <c r="M70" s="45">
        <f t="shared" ref="M70:N70" si="26">SUM(M65:M69)</f>
        <v>28813</v>
      </c>
      <c r="N70" s="45">
        <f t="shared" si="26"/>
        <v>520034</v>
      </c>
      <c r="O70" s="121">
        <f>SUM(I70:N70)</f>
        <v>703242</v>
      </c>
      <c r="P70" s="4"/>
      <c r="Q70" s="105" t="s">
        <v>209</v>
      </c>
    </row>
    <row r="71" spans="1:17" s="133" customFormat="1" ht="17.399999999999999" x14ac:dyDescent="0.3">
      <c r="A71" s="163" t="s">
        <v>84</v>
      </c>
      <c r="B71" s="128" t="s">
        <v>95</v>
      </c>
      <c r="C71" s="125">
        <f>SUM(C64+C70)</f>
        <v>3229942</v>
      </c>
      <c r="D71" s="37">
        <f>IFERROR(SUM(C71/C72),0)</f>
        <v>0.37548069366828207</v>
      </c>
      <c r="E71" s="45">
        <f t="shared" ref="E71:J71" si="27">SUM(E64+E70)</f>
        <v>0</v>
      </c>
      <c r="F71" s="45">
        <f t="shared" si="27"/>
        <v>609667</v>
      </c>
      <c r="G71" s="45">
        <f t="shared" si="27"/>
        <v>2620275</v>
      </c>
      <c r="H71" s="45">
        <f t="shared" si="27"/>
        <v>3229942</v>
      </c>
      <c r="I71" s="45">
        <f t="shared" si="27"/>
        <v>0</v>
      </c>
      <c r="J71" s="45">
        <f t="shared" si="27"/>
        <v>0</v>
      </c>
      <c r="K71" s="45">
        <f t="shared" ref="K71:L71" si="28">SUM(K64+K70)</f>
        <v>62638</v>
      </c>
      <c r="L71" s="45">
        <f t="shared" si="28"/>
        <v>547029</v>
      </c>
      <c r="M71" s="45">
        <f>SUM(M64+M70)</f>
        <v>218813</v>
      </c>
      <c r="N71" s="45">
        <f>SUM(N64+N70)</f>
        <v>2401462</v>
      </c>
      <c r="O71" s="121">
        <f>SUM(I71:N71)</f>
        <v>3229942</v>
      </c>
      <c r="P71" s="4"/>
      <c r="Q71" s="105" t="s">
        <v>210</v>
      </c>
    </row>
    <row r="72" spans="1:17" ht="17.399999999999999" x14ac:dyDescent="0.25">
      <c r="A72" s="238" t="s">
        <v>96</v>
      </c>
      <c r="B72" s="238"/>
      <c r="C72" s="125">
        <f>SUM(C29+C54+C71)</f>
        <v>8602152</v>
      </c>
      <c r="D72" s="37">
        <f>SUM(D29+D54+D71)</f>
        <v>1</v>
      </c>
      <c r="E72" s="125">
        <f>+SUM(E29+E54+E71)</f>
        <v>1043950</v>
      </c>
      <c r="F72" s="125">
        <f>+SUM(F29+F54+F71)</f>
        <v>2087901</v>
      </c>
      <c r="G72" s="125">
        <f>SUM(G29+G54+G71)</f>
        <v>5470301</v>
      </c>
      <c r="H72" s="125">
        <f>SUM( H29+H54+H71)</f>
        <v>8602152</v>
      </c>
      <c r="I72" s="45">
        <f>SUM(I29+I54+I71)</f>
        <v>104395</v>
      </c>
      <c r="J72" s="45">
        <f t="shared" ref="J72:L72" si="29">SUM(J29+J54+J71)</f>
        <v>939555</v>
      </c>
      <c r="K72" s="45">
        <f t="shared" si="29"/>
        <v>271428</v>
      </c>
      <c r="L72" s="45">
        <f t="shared" si="29"/>
        <v>1816473</v>
      </c>
      <c r="M72" s="45">
        <f>SUM(M29+M54+M71)</f>
        <v>1094061</v>
      </c>
      <c r="N72" s="45">
        <f>SUM(N29+N54+N71)</f>
        <v>4376240</v>
      </c>
      <c r="O72" s="58">
        <f t="shared" si="1"/>
        <v>8602152</v>
      </c>
      <c r="P72" s="135"/>
      <c r="Q72" s="133"/>
    </row>
  </sheetData>
  <sheetProtection algorithmName="SHA-512" hashValue="XMQRbNj889QbIc2GtieK+AcG6FvsCz+1xVx0+oLOFHO+6gjyRgPHHz9YQFcQ4t6hcX3mH9PCMs9WOyT8fug7/w==" saltValue="gM0f5KNze/Gn5Nn2nSyXFA==" spinCount="100000" sheet="1" objects="1" scenarios="1"/>
  <mergeCells count="4">
    <mergeCell ref="A72:B72"/>
    <mergeCell ref="E4:H4"/>
    <mergeCell ref="I4:O4"/>
    <mergeCell ref="A2:H2"/>
  </mergeCells>
  <phoneticPr fontId="32" type="noConversion"/>
  <dataValidations count="2">
    <dataValidation type="list" allowBlank="1" showInputMessage="1" showErrorMessage="1" sqref="A7:A70">
      <formula1>"Communities &amp; Place, Local Business, People &amp; Skills, Multiply"</formula1>
    </dataValidation>
    <dataValidation type="list" allowBlank="1" showInputMessage="1" showErrorMessage="1" sqref="A71">
      <formula1>"Communities &amp; Place, Local Businesses, People &amp; Skills, Bespoke Intrevention, Rural Business Scheme"</formula1>
    </dataValidation>
  </dataValidations>
  <pageMargins left="0.7" right="0.7" top="0.75" bottom="0.75" header="0.3" footer="0.3"/>
  <pageSetup paperSize="9" orientation="portrait" r:id="rId1"/>
  <ignoredErrors>
    <ignoredError sqref="D29 H47 H54 H64 H72 D71 H22" 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2" operator="notEqual" id="{2840471F-1D26-461C-A7C6-971B4E7E913F}">
            <xm:f>'Table A - Funding Profile'!$F$6</xm:f>
            <x14:dxf>
              <font>
                <color rgb="FFC00000"/>
              </font>
              <fill>
                <patternFill>
                  <bgColor rgb="FFFFCCCC"/>
                </patternFill>
              </fill>
            </x14:dxf>
          </x14:cfRule>
          <xm:sqref>C72</xm:sqref>
        </x14:conditionalFormatting>
        <x14:conditionalFormatting xmlns:xm="http://schemas.microsoft.com/office/excel/2006/main">
          <x14:cfRule type="cellIs" priority="1" operator="notEqual" id="{8C52EAA3-5A05-4C3C-81A1-7C0D4DEDB241}">
            <xm:f>'Table A - Funding Profile'!$F$6</xm:f>
            <x14:dxf>
              <font>
                <color rgb="FFC00000"/>
              </font>
              <fill>
                <patternFill>
                  <bgColor rgb="FFFFCCCC"/>
                </patternFill>
              </fill>
            </x14:dxf>
          </x14:cfRule>
          <xm:sqref>H72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zoomScale="70" zoomScaleNormal="70" workbookViewId="0">
      <selection activeCell="V24" sqref="V22:W24"/>
    </sheetView>
  </sheetViews>
  <sheetFormatPr defaultColWidth="8.5546875" defaultRowHeight="14.4" x14ac:dyDescent="0.3"/>
  <cols>
    <col min="1" max="1" width="6.109375" customWidth="1"/>
    <col min="2" max="3" width="5.88671875" customWidth="1"/>
    <col min="4" max="4" width="2.88671875" customWidth="1"/>
    <col min="5" max="14" width="22.88671875" customWidth="1"/>
    <col min="15" max="15" width="9.5546875" customWidth="1"/>
    <col min="16" max="23" width="10.88671875" customWidth="1"/>
    <col min="24" max="24" width="8.5546875" hidden="1" customWidth="1"/>
    <col min="25" max="25" width="9" customWidth="1"/>
    <col min="31" max="31" width="10.109375" bestFit="1" customWidth="1"/>
    <col min="32" max="32" width="10.109375" customWidth="1"/>
  </cols>
  <sheetData>
    <row r="1" spans="1:40" ht="15" thickBot="1" x14ac:dyDescent="0.35"/>
    <row r="2" spans="1:40" ht="32.700000000000003" customHeight="1" thickBot="1" x14ac:dyDescent="0.35">
      <c r="E2" s="275" t="s">
        <v>211</v>
      </c>
      <c r="F2" s="276"/>
      <c r="G2" s="276"/>
      <c r="H2" s="277"/>
    </row>
    <row r="3" spans="1:40" ht="15" thickBot="1" x14ac:dyDescent="0.35"/>
    <row r="4" spans="1:40" ht="44.1" customHeight="1" thickBot="1" x14ac:dyDescent="0.45">
      <c r="A4" s="255" t="s">
        <v>212</v>
      </c>
      <c r="B4" s="256"/>
      <c r="C4" s="256"/>
      <c r="D4" s="257"/>
      <c r="E4" s="258" t="s">
        <v>213</v>
      </c>
      <c r="F4" s="259"/>
      <c r="G4" s="259"/>
      <c r="H4" s="259"/>
      <c r="I4" s="259"/>
      <c r="J4" s="259"/>
      <c r="K4" s="259"/>
      <c r="L4" s="259"/>
      <c r="M4" s="259"/>
      <c r="N4" s="259"/>
      <c r="O4" s="260"/>
      <c r="P4" s="261" t="s">
        <v>214</v>
      </c>
      <c r="Q4" s="262"/>
      <c r="R4" s="278" t="s">
        <v>215</v>
      </c>
      <c r="S4" s="262"/>
      <c r="T4" s="278" t="s">
        <v>216</v>
      </c>
      <c r="U4" s="262"/>
      <c r="V4" s="278" t="s">
        <v>217</v>
      </c>
      <c r="W4" s="279"/>
      <c r="X4" s="7"/>
      <c r="AG4" s="8"/>
      <c r="AH4" s="8"/>
      <c r="AI4" s="8"/>
    </row>
    <row r="5" spans="1:40" ht="31.2" thickBot="1" x14ac:dyDescent="0.35">
      <c r="A5" s="249" t="s">
        <v>218</v>
      </c>
      <c r="B5" s="250"/>
      <c r="C5" s="250"/>
      <c r="D5" s="251"/>
      <c r="E5" s="9" t="s">
        <v>45</v>
      </c>
      <c r="F5" s="10" t="s">
        <v>219</v>
      </c>
      <c r="G5" s="12" t="s">
        <v>220</v>
      </c>
      <c r="H5" s="9" t="s">
        <v>65</v>
      </c>
      <c r="I5" s="11" t="s">
        <v>221</v>
      </c>
      <c r="J5" s="12" t="s">
        <v>222</v>
      </c>
      <c r="K5" s="9" t="s">
        <v>84</v>
      </c>
      <c r="L5" s="11" t="s">
        <v>223</v>
      </c>
      <c r="M5" s="9" t="s">
        <v>224</v>
      </c>
      <c r="N5" s="12" t="s">
        <v>225</v>
      </c>
      <c r="O5" s="13" t="s">
        <v>226</v>
      </c>
      <c r="P5" s="9" t="s">
        <v>227</v>
      </c>
      <c r="Q5" s="61" t="s">
        <v>228</v>
      </c>
      <c r="R5" s="61" t="s">
        <v>227</v>
      </c>
      <c r="S5" s="61" t="s">
        <v>228</v>
      </c>
      <c r="T5" s="61" t="s">
        <v>227</v>
      </c>
      <c r="U5" s="61" t="s">
        <v>228</v>
      </c>
      <c r="V5" s="61" t="s">
        <v>227</v>
      </c>
      <c r="W5" s="11" t="s">
        <v>228</v>
      </c>
      <c r="X5" s="153" t="s">
        <v>103</v>
      </c>
      <c r="AG5" s="14"/>
      <c r="AH5" s="15"/>
      <c r="AI5" s="15"/>
      <c r="AJ5" s="15"/>
      <c r="AK5" s="15"/>
      <c r="AL5" s="15"/>
      <c r="AM5" s="15"/>
      <c r="AN5" s="15"/>
    </row>
    <row r="6" spans="1:40" ht="15.6" x14ac:dyDescent="0.3">
      <c r="A6" s="16">
        <v>1</v>
      </c>
      <c r="B6" s="252" t="s">
        <v>229</v>
      </c>
      <c r="C6" s="253"/>
      <c r="D6" s="254"/>
      <c r="E6" s="17">
        <f>'Table B - Expenditure Profile'!E22</f>
        <v>826808</v>
      </c>
      <c r="F6" s="18">
        <f>'Table B - Expenditure Profile'!E28</f>
        <v>0</v>
      </c>
      <c r="G6" s="33">
        <f>SUM(E6:F6)</f>
        <v>826808</v>
      </c>
      <c r="H6" s="17">
        <f>'Table B - Expenditure Profile'!E47</f>
        <v>160160</v>
      </c>
      <c r="I6" s="19">
        <f>'Table B - Expenditure Profile'!E53</f>
        <v>56982</v>
      </c>
      <c r="J6" s="33">
        <f>SUM(H6:I6)</f>
        <v>217142</v>
      </c>
      <c r="K6" s="17">
        <f>'Table B - Expenditure Profile'!E64</f>
        <v>0</v>
      </c>
      <c r="L6" s="19">
        <f>'Table B - Expenditure Profile'!E70</f>
        <v>0</v>
      </c>
      <c r="M6" s="17">
        <f>SUM(K6:L6)</f>
        <v>0</v>
      </c>
      <c r="N6" s="33">
        <f>SUM(G6+J6+M6)</f>
        <v>1043950</v>
      </c>
      <c r="O6" s="138">
        <f>IFERROR(SUM(N6/N9),0)</f>
        <v>0.12135916686894163</v>
      </c>
      <c r="P6" s="137">
        <f>IFERROR('Table B - Expenditure Profile'!I29/'Table B - Expenditure Profile'!E29,0)</f>
        <v>0.12626268734700197</v>
      </c>
      <c r="Q6" s="59">
        <f>IFERROR('Table B - Expenditure Profile'!J29/'Table B - Expenditure Profile'!E29,0)</f>
        <v>0.87373731265299803</v>
      </c>
      <c r="R6" s="59">
        <f>IFERROR('Table B - Expenditure Profile'!I54/'Table B - Expenditure Profile'!E54,0)</f>
        <v>0</v>
      </c>
      <c r="S6" s="59">
        <f>IFERROR('Table B - Expenditure Profile'!J54/'Table B - Expenditure Profile'!E54,0)</f>
        <v>1</v>
      </c>
      <c r="T6" s="59">
        <f>IFERROR('Table B - Expenditure Profile'!I71/'Table B - Expenditure Profile'!E71,0)</f>
        <v>0</v>
      </c>
      <c r="U6" s="82">
        <f>IFERROR('Table B - Expenditure Profile'!J71/'Table B - Expenditure Profile'!E71,0)</f>
        <v>0</v>
      </c>
      <c r="V6" s="60">
        <f>IFERROR('Table B - Expenditure Profile'!I72/'Table B - Expenditure Profile'!E72,0)</f>
        <v>0.1</v>
      </c>
      <c r="W6" s="60">
        <f>IFERROR('Table B - Expenditure Profile'!J72/'Table B - Expenditure Profile'!E72,0)</f>
        <v>0.9</v>
      </c>
      <c r="X6" s="154" t="s">
        <v>229</v>
      </c>
      <c r="AG6" s="14"/>
      <c r="AH6" s="15"/>
      <c r="AI6" s="15"/>
      <c r="AJ6" s="15"/>
      <c r="AK6" s="15"/>
      <c r="AL6" s="15"/>
      <c r="AM6" s="15"/>
      <c r="AN6" s="15"/>
    </row>
    <row r="7" spans="1:40" ht="15.6" x14ac:dyDescent="0.3">
      <c r="A7" s="23">
        <v>2</v>
      </c>
      <c r="B7" s="263" t="s">
        <v>230</v>
      </c>
      <c r="C7" s="264"/>
      <c r="D7" s="265"/>
      <c r="E7" s="24">
        <f>'Table B - Expenditure Profile'!F22</f>
        <v>674392</v>
      </c>
      <c r="F7" s="25">
        <f>'Table B - Expenditure Profile'!F28</f>
        <v>0</v>
      </c>
      <c r="G7" s="33">
        <f t="shared" ref="G7:G8" si="0">SUM(E7:F7)</f>
        <v>674392</v>
      </c>
      <c r="H7" s="24">
        <f>'Table B - Expenditure Profile'!F47</f>
        <v>647761</v>
      </c>
      <c r="I7" s="26">
        <f>'Table B - Expenditure Profile'!F53</f>
        <v>156081</v>
      </c>
      <c r="J7" s="33">
        <f t="shared" ref="J7:J8" si="1">SUM(H7:I7)</f>
        <v>803842</v>
      </c>
      <c r="K7" s="24">
        <f>'Table B - Expenditure Profile'!F64</f>
        <v>455272</v>
      </c>
      <c r="L7" s="26">
        <f>'Table B - Expenditure Profile'!F70</f>
        <v>154395</v>
      </c>
      <c r="M7" s="17">
        <f t="shared" ref="M7:M8" si="2">SUM(K7:L7)</f>
        <v>609667</v>
      </c>
      <c r="N7" s="33">
        <f t="shared" ref="N7:N8" si="3">SUM(G7+J7+M7)</f>
        <v>2087901</v>
      </c>
      <c r="O7" s="139">
        <f>IFERROR(SUM(N7/N9),0)</f>
        <v>0.24271844998786349</v>
      </c>
      <c r="P7" s="27">
        <f>IFERROR('Table B - Expenditure Profile'!K29/'Table B - Expenditure Profile'!F29,0)</f>
        <v>0.30959738549686233</v>
      </c>
      <c r="Q7" s="20">
        <f>IFERROR('Table B - Expenditure Profile'!L29/'Table B - Expenditure Profile'!F29,0)</f>
        <v>0.69040261450313767</v>
      </c>
      <c r="R7" s="20">
        <f>IFERROR('Table B - Expenditure Profile'!K54/'Table B - Expenditure Profile'!F54,0)</f>
        <v>0</v>
      </c>
      <c r="S7" s="20">
        <f>IFERROR('Table B - Expenditure Profile'!L54/'Table B - Expenditure Profile'!F54,0)</f>
        <v>1</v>
      </c>
      <c r="T7" s="20">
        <f>IFERROR('Table B - Expenditure Profile'!K71/'Table B - Expenditure Profile'!F71,0)</f>
        <v>0.10274133256351418</v>
      </c>
      <c r="U7" s="20">
        <f>IFERROR('Table B - Expenditure Profile'!L71/'Table B - Expenditure Profile'!F71,0)</f>
        <v>0.89725866743648586</v>
      </c>
      <c r="V7" s="21">
        <f>IFERROR('Table B - Expenditure Profile'!K72/'Table B - Expenditure Profile'!F72,0)</f>
        <v>0.13000041668642334</v>
      </c>
      <c r="W7" s="21">
        <f>IFERROR('Table B - Expenditure Profile'!L72/'Table B - Expenditure Profile'!F72,0)</f>
        <v>0.86999958331357663</v>
      </c>
      <c r="X7" s="155" t="s">
        <v>230</v>
      </c>
      <c r="Y7" s="38"/>
      <c r="Z7" s="38"/>
      <c r="AA7" s="38"/>
      <c r="AB7" s="38"/>
      <c r="AC7" s="39"/>
      <c r="AD7" s="39"/>
      <c r="AE7" s="22"/>
      <c r="AF7" s="22"/>
      <c r="AG7" s="14"/>
      <c r="AH7" s="15"/>
      <c r="AI7" s="15"/>
      <c r="AJ7" s="15"/>
      <c r="AK7" s="15"/>
      <c r="AL7" s="15"/>
      <c r="AM7" s="15"/>
      <c r="AN7" s="15"/>
    </row>
    <row r="8" spans="1:40" ht="16.2" thickBot="1" x14ac:dyDescent="0.35">
      <c r="A8" s="28">
        <v>3</v>
      </c>
      <c r="B8" s="266" t="s">
        <v>231</v>
      </c>
      <c r="C8" s="267"/>
      <c r="D8" s="268"/>
      <c r="E8" s="29">
        <f>'Table B - Expenditure Profile'!G22</f>
        <v>913540</v>
      </c>
      <c r="F8" s="30">
        <f>'Table B - Expenditure Profile'!G28</f>
        <v>0</v>
      </c>
      <c r="G8" s="33">
        <f t="shared" si="0"/>
        <v>913540</v>
      </c>
      <c r="H8" s="29">
        <f>'Table B - Expenditure Profile'!G47</f>
        <v>1570059</v>
      </c>
      <c r="I8" s="31">
        <f>'Table B - Expenditure Profile'!G53</f>
        <v>366427</v>
      </c>
      <c r="J8" s="33">
        <f t="shared" si="1"/>
        <v>1936486</v>
      </c>
      <c r="K8" s="29">
        <f>'Table B - Expenditure Profile'!G64</f>
        <v>2071428</v>
      </c>
      <c r="L8" s="31">
        <f>'Table B - Expenditure Profile'!G70</f>
        <v>548847</v>
      </c>
      <c r="M8" s="17">
        <f t="shared" si="2"/>
        <v>2620275</v>
      </c>
      <c r="N8" s="33">
        <f t="shared" si="3"/>
        <v>5470301</v>
      </c>
      <c r="O8" s="140">
        <f>IFERROR(SUM(N8/N9),0)</f>
        <v>0.63592238314319482</v>
      </c>
      <c r="P8" s="27">
        <f>IFERROR('Table B - Expenditure Profile'!M29/'Table B - Expenditure Profile'!G29,0)</f>
        <v>0.71856295290846595</v>
      </c>
      <c r="Q8" s="20">
        <f>IFERROR('Table B - Expenditure Profile'!N29/'Table B - Expenditure Profile'!G29,0)</f>
        <v>0.28143704709153405</v>
      </c>
      <c r="R8" s="20">
        <f>IFERROR('Table B - Expenditure Profile'!M54/'Table B - Expenditure Profile'!G54,0)</f>
        <v>0.11299436195252638</v>
      </c>
      <c r="S8" s="20">
        <f>IFERROR('Table B - Expenditure Profile'!N54/'Table B - Expenditure Profile'!G54,0)</f>
        <v>0.88700563804747357</v>
      </c>
      <c r="T8" s="20">
        <f>IFERROR('Table B - Expenditure Profile'!M71/'Table B - Expenditure Profile'!G71,0)</f>
        <v>8.3507647098109927E-2</v>
      </c>
      <c r="U8" s="20">
        <f>IFERROR('Table B - Expenditure Profile'!N71/'Table B - Expenditure Profile'!G71,0)</f>
        <v>0.91649235290189002</v>
      </c>
      <c r="V8" s="21">
        <f>IFERROR('Table B - Expenditure Profile'!M72/'Table B - Expenditure Profile'!G72,0)</f>
        <v>0.20000014624423776</v>
      </c>
      <c r="W8" s="21">
        <f>IFERROR('Table B - Expenditure Profile'!N72/'Table B - Expenditure Profile'!G72,0)</f>
        <v>0.79999985375576221</v>
      </c>
      <c r="X8" s="154" t="s">
        <v>231</v>
      </c>
      <c r="Y8" s="38"/>
      <c r="Z8" s="38"/>
      <c r="AA8" s="38"/>
      <c r="AB8" s="38"/>
      <c r="AC8" s="38"/>
      <c r="AD8" s="38"/>
      <c r="AE8" s="22"/>
      <c r="AF8" s="22"/>
      <c r="AG8" s="14"/>
      <c r="AH8" s="15"/>
      <c r="AI8" s="15"/>
      <c r="AJ8" s="15"/>
      <c r="AK8" s="15"/>
      <c r="AL8" s="15"/>
      <c r="AM8" s="15"/>
      <c r="AN8" s="15"/>
    </row>
    <row r="9" spans="1:40" ht="16.2" thickBot="1" x14ac:dyDescent="0.35">
      <c r="A9" s="269" t="s">
        <v>232</v>
      </c>
      <c r="B9" s="270"/>
      <c r="C9" s="270"/>
      <c r="D9" s="271"/>
      <c r="E9" s="272">
        <f>'Table B - Expenditure Profile'!H29</f>
        <v>2414740</v>
      </c>
      <c r="F9" s="273"/>
      <c r="G9" s="274"/>
      <c r="H9" s="272">
        <f>'Table B - Expenditure Profile'!H54</f>
        <v>2957470</v>
      </c>
      <c r="I9" s="273"/>
      <c r="J9" s="274"/>
      <c r="K9" s="272">
        <f>'Table B - Expenditure Profile'!H71</f>
        <v>3229942</v>
      </c>
      <c r="L9" s="273"/>
      <c r="M9" s="274"/>
      <c r="N9" s="32">
        <f>SUM(N6:N8)</f>
        <v>8602152</v>
      </c>
      <c r="O9" s="136">
        <f>O6+O7+O8</f>
        <v>1</v>
      </c>
      <c r="P9" s="22"/>
      <c r="Q9" s="22"/>
      <c r="R9" s="22"/>
      <c r="S9" s="22"/>
      <c r="T9" s="22"/>
      <c r="U9" s="22"/>
      <c r="V9" s="22"/>
      <c r="W9" s="22"/>
      <c r="X9" s="22"/>
      <c r="Y9" s="40"/>
      <c r="Z9" s="40"/>
      <c r="AA9" s="40"/>
      <c r="AB9" s="40"/>
      <c r="AC9" s="40"/>
      <c r="AD9" s="40"/>
      <c r="AE9" s="22"/>
      <c r="AF9" s="22"/>
      <c r="AG9" s="14"/>
      <c r="AH9" s="15"/>
      <c r="AI9" s="15"/>
      <c r="AJ9" s="15"/>
      <c r="AK9" s="15"/>
      <c r="AL9" s="15"/>
      <c r="AM9" s="15"/>
      <c r="AN9" s="15"/>
    </row>
    <row r="20" spans="15:17" x14ac:dyDescent="0.3">
      <c r="Q20" s="34"/>
    </row>
    <row r="27" spans="15:17" x14ac:dyDescent="0.3">
      <c r="O27" t="s">
        <v>233</v>
      </c>
    </row>
  </sheetData>
  <sheetProtection algorithmName="SHA-512" hashValue="PJY64sdYeUart9SBZpk1apoX66MBQFol15u/5HO4OQ6vdbCqsoBiu3lvg0ds1RGo9wq+VaiEG0lkCSAvUJhCjA==" saltValue="4COxTnxz2yUc1qaRXJC/Gw==" spinCount="100000" sheet="1" objects="1" scenarios="1"/>
  <mergeCells count="15">
    <mergeCell ref="E2:H2"/>
    <mergeCell ref="R4:S4"/>
    <mergeCell ref="T4:U4"/>
    <mergeCell ref="V4:W4"/>
    <mergeCell ref="K9:M9"/>
    <mergeCell ref="B7:D7"/>
    <mergeCell ref="B8:D8"/>
    <mergeCell ref="A9:D9"/>
    <mergeCell ref="E9:G9"/>
    <mergeCell ref="H9:J9"/>
    <mergeCell ref="A5:D5"/>
    <mergeCell ref="B6:D6"/>
    <mergeCell ref="A4:D4"/>
    <mergeCell ref="E4:O4"/>
    <mergeCell ref="P4:Q4"/>
  </mergeCells>
  <conditionalFormatting sqref="V6">
    <cfRule type="cellIs" dxfId="11" priority="12" operator="lessThan">
      <formula>0.1</formula>
    </cfRule>
  </conditionalFormatting>
  <conditionalFormatting sqref="V7">
    <cfRule type="cellIs" dxfId="10" priority="11" operator="lessThan">
      <formula>0.13</formula>
    </cfRule>
  </conditionalFormatting>
  <conditionalFormatting sqref="V8">
    <cfRule type="cellIs" dxfId="9" priority="10" operator="lessThan">
      <formula>0.2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workbookViewId="0">
      <selection activeCell="I6" sqref="I6:I9"/>
    </sheetView>
  </sheetViews>
  <sheetFormatPr defaultColWidth="8.88671875" defaultRowHeight="14.4" x14ac:dyDescent="0.3"/>
  <cols>
    <col min="2" max="2" width="35.88671875" customWidth="1"/>
    <col min="3" max="3" width="37" customWidth="1"/>
    <col min="4" max="4" width="24" customWidth="1"/>
    <col min="5" max="8" width="17.88671875" style="62" customWidth="1"/>
    <col min="9" max="9" width="46.88671875" customWidth="1"/>
  </cols>
  <sheetData>
    <row r="1" spans="2:9" ht="15" thickBot="1" x14ac:dyDescent="0.35"/>
    <row r="2" spans="2:9" ht="43.5" customHeight="1" thickBot="1" x14ac:dyDescent="0.35">
      <c r="B2" s="280" t="s">
        <v>234</v>
      </c>
      <c r="C2" s="281"/>
      <c r="D2" s="281"/>
      <c r="E2" s="281"/>
      <c r="F2" s="281"/>
      <c r="G2" s="282"/>
    </row>
    <row r="4" spans="2:9" ht="15" thickBot="1" x14ac:dyDescent="0.35"/>
    <row r="5" spans="2:9" ht="18" thickBot="1" x14ac:dyDescent="0.35">
      <c r="B5" s="63" t="s">
        <v>235</v>
      </c>
      <c r="C5" s="64" t="s">
        <v>236</v>
      </c>
      <c r="D5" s="65" t="s">
        <v>237</v>
      </c>
      <c r="E5" s="66" t="s">
        <v>33</v>
      </c>
      <c r="F5" s="67" t="s">
        <v>34</v>
      </c>
      <c r="G5" s="68" t="s">
        <v>35</v>
      </c>
      <c r="H5" s="69" t="s">
        <v>100</v>
      </c>
      <c r="I5" s="70" t="s">
        <v>238</v>
      </c>
    </row>
    <row r="6" spans="2:9" ht="31.5" customHeight="1" x14ac:dyDescent="0.3">
      <c r="B6" s="71" t="s">
        <v>239</v>
      </c>
      <c r="C6" s="53"/>
      <c r="D6" s="55"/>
      <c r="E6" s="48">
        <v>0</v>
      </c>
      <c r="F6" s="3">
        <v>0</v>
      </c>
      <c r="G6" s="49">
        <v>0</v>
      </c>
      <c r="H6" s="72">
        <f t="shared" ref="H6:H9" si="0">SUM(E6:G6)</f>
        <v>0</v>
      </c>
      <c r="I6" s="283" t="s">
        <v>493</v>
      </c>
    </row>
    <row r="7" spans="2:9" ht="32.700000000000003" customHeight="1" x14ac:dyDescent="0.3">
      <c r="B7" s="71" t="s">
        <v>240</v>
      </c>
      <c r="C7" s="53"/>
      <c r="D7" s="55"/>
      <c r="E7" s="48">
        <v>0</v>
      </c>
      <c r="F7" s="3">
        <v>0</v>
      </c>
      <c r="G7" s="49">
        <v>0</v>
      </c>
      <c r="H7" s="72">
        <f t="shared" si="0"/>
        <v>0</v>
      </c>
      <c r="I7" s="284"/>
    </row>
    <row r="8" spans="2:9" ht="33.6" customHeight="1" x14ac:dyDescent="0.3">
      <c r="B8" s="73" t="s">
        <v>241</v>
      </c>
      <c r="C8" s="54"/>
      <c r="D8" s="56"/>
      <c r="E8" s="50">
        <v>0</v>
      </c>
      <c r="F8" s="51">
        <v>0</v>
      </c>
      <c r="G8" s="52">
        <v>0</v>
      </c>
      <c r="H8" s="74">
        <f t="shared" si="0"/>
        <v>0</v>
      </c>
      <c r="I8" s="284"/>
    </row>
    <row r="9" spans="2:9" ht="16.2" thickBot="1" x14ac:dyDescent="0.35">
      <c r="B9" s="75"/>
      <c r="C9" s="76"/>
      <c r="D9" s="77" t="s">
        <v>242</v>
      </c>
      <c r="E9" s="78">
        <f>SUM(E6:E8)</f>
        <v>0</v>
      </c>
      <c r="F9" s="79">
        <f>SUM(F6:F8)</f>
        <v>0</v>
      </c>
      <c r="G9" s="80">
        <f>SUM(G6:G8)</f>
        <v>0</v>
      </c>
      <c r="H9" s="32">
        <f t="shared" si="0"/>
        <v>0</v>
      </c>
      <c r="I9" s="285"/>
    </row>
    <row r="17" spans="3:3" ht="17.399999999999999" x14ac:dyDescent="0.3">
      <c r="C17" s="81"/>
    </row>
    <row r="19" spans="3:3" ht="17.399999999999999" x14ac:dyDescent="0.3">
      <c r="C19" s="81"/>
    </row>
  </sheetData>
  <sheetProtection algorithmName="SHA-512" hashValue="dPtesiCOk3phPSIDchQ8GD8/Md9W2HpMYrhVqShhV6V88Nm56fIEfymMUK8ox3nyGUKs7zlx9hufWYj/zv+7oQ==" saltValue="M797Q9BXHv8r24OC2Uc+WQ==" spinCount="100000" sheet="1" objects="1" scenarios="1"/>
  <mergeCells count="2">
    <mergeCell ref="B2:G2"/>
    <mergeCell ref="I6:I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W202"/>
  <sheetViews>
    <sheetView topLeftCell="B1" workbookViewId="0">
      <selection activeCell="P24" sqref="P24"/>
    </sheetView>
  </sheetViews>
  <sheetFormatPr defaultColWidth="8.6640625" defaultRowHeight="14.4" x14ac:dyDescent="0.3"/>
  <cols>
    <col min="1" max="3" width="8.6640625" style="164"/>
    <col min="4" max="4" width="33.88671875" style="164" bestFit="1" customWidth="1"/>
    <col min="5" max="7" width="13.33203125" style="164" bestFit="1" customWidth="1"/>
    <col min="8" max="8" width="14.33203125" style="164" bestFit="1" customWidth="1"/>
    <col min="9" max="9" width="20.88671875" style="164" bestFit="1" customWidth="1"/>
    <col min="10" max="10" width="25.88671875" style="164" bestFit="1" customWidth="1"/>
    <col min="11" max="11" width="12.33203125" style="164" bestFit="1" customWidth="1"/>
    <col min="12" max="12" width="12.33203125" bestFit="1" customWidth="1"/>
    <col min="13" max="13" width="12.33203125" style="164" bestFit="1" customWidth="1"/>
    <col min="14" max="14" width="12.33203125" bestFit="1" customWidth="1"/>
    <col min="15" max="15" width="9.109375"/>
    <col min="16" max="16" width="30.5546875" style="164" bestFit="1" customWidth="1"/>
    <col min="17" max="17" width="12.33203125" style="164" bestFit="1" customWidth="1"/>
    <col min="18" max="18" width="30.5546875" style="164" bestFit="1" customWidth="1"/>
    <col min="19" max="22" width="13.33203125" style="164" bestFit="1" customWidth="1"/>
    <col min="23" max="16384" width="8.6640625" style="164"/>
  </cols>
  <sheetData>
    <row r="4" spans="3:23" x14ac:dyDescent="0.3">
      <c r="D4" s="169"/>
      <c r="E4" s="169"/>
      <c r="F4" s="169"/>
      <c r="G4" s="169"/>
      <c r="H4" s="169"/>
    </row>
    <row r="5" spans="3:23" x14ac:dyDescent="0.3">
      <c r="C5" s="167"/>
      <c r="D5" s="171" t="s">
        <v>243</v>
      </c>
      <c r="E5" s="171" t="s">
        <v>244</v>
      </c>
      <c r="F5" s="171" t="s">
        <v>245</v>
      </c>
      <c r="G5" s="171" t="s">
        <v>246</v>
      </c>
      <c r="H5" s="171" t="s">
        <v>247</v>
      </c>
      <c r="I5" s="169"/>
      <c r="J5" s="173" t="s">
        <v>248</v>
      </c>
      <c r="K5" s="171" t="s">
        <v>244</v>
      </c>
      <c r="L5" s="171" t="s">
        <v>245</v>
      </c>
      <c r="M5" s="171" t="s">
        <v>246</v>
      </c>
      <c r="N5" s="171" t="s">
        <v>247</v>
      </c>
      <c r="P5" s="175" t="s">
        <v>249</v>
      </c>
      <c r="Q5" s="171" t="s">
        <v>244</v>
      </c>
      <c r="R5" s="171" t="s">
        <v>245</v>
      </c>
      <c r="S5" s="171" t="s">
        <v>246</v>
      </c>
      <c r="T5" s="171" t="s">
        <v>247</v>
      </c>
      <c r="U5" s="169"/>
      <c r="V5" s="169"/>
    </row>
    <row r="6" spans="3:23" x14ac:dyDescent="0.3">
      <c r="C6" s="167"/>
      <c r="D6" s="155" t="s">
        <v>250</v>
      </c>
      <c r="E6" s="178">
        <v>278662</v>
      </c>
      <c r="F6" s="178">
        <v>557324</v>
      </c>
      <c r="G6" s="178">
        <v>1460189</v>
      </c>
      <c r="H6" s="178">
        <v>2296175</v>
      </c>
      <c r="J6" s="174" t="s">
        <v>251</v>
      </c>
      <c r="K6" s="178">
        <v>48494</v>
      </c>
      <c r="L6" s="178">
        <v>96988</v>
      </c>
      <c r="M6" s="178">
        <v>854518</v>
      </c>
      <c r="N6" s="178">
        <v>1000000</v>
      </c>
      <c r="P6" s="176" t="s">
        <v>252</v>
      </c>
      <c r="Q6" s="178">
        <v>2050116</v>
      </c>
      <c r="R6" s="178">
        <v>4100231</v>
      </c>
      <c r="S6" s="178">
        <v>10742605</v>
      </c>
      <c r="T6" s="178">
        <v>16892952</v>
      </c>
      <c r="W6" s="168"/>
    </row>
    <row r="7" spans="3:23" x14ac:dyDescent="0.3">
      <c r="C7" s="167"/>
      <c r="D7" s="155" t="s">
        <v>253</v>
      </c>
      <c r="E7" s="178">
        <v>720060</v>
      </c>
      <c r="F7" s="178">
        <v>1440120</v>
      </c>
      <c r="G7" s="178">
        <v>3773114</v>
      </c>
      <c r="H7" s="178">
        <v>5933293</v>
      </c>
      <c r="J7" s="174" t="s">
        <v>254</v>
      </c>
      <c r="K7" s="178">
        <v>466366</v>
      </c>
      <c r="L7" s="178">
        <v>932731</v>
      </c>
      <c r="M7" s="178">
        <v>2443755</v>
      </c>
      <c r="N7" s="178">
        <v>3842852</v>
      </c>
      <c r="P7" s="176" t="s">
        <v>255</v>
      </c>
      <c r="Q7" s="178">
        <v>881524</v>
      </c>
      <c r="R7" s="178">
        <v>1763049</v>
      </c>
      <c r="S7" s="178">
        <v>4619187</v>
      </c>
      <c r="T7" s="178">
        <v>7263760</v>
      </c>
      <c r="W7" s="168"/>
    </row>
    <row r="8" spans="3:23" x14ac:dyDescent="0.3">
      <c r="C8" s="167"/>
      <c r="D8" s="155" t="s">
        <v>256</v>
      </c>
      <c r="E8" s="178">
        <v>620682</v>
      </c>
      <c r="F8" s="178">
        <v>1241365</v>
      </c>
      <c r="G8" s="178">
        <v>3252376</v>
      </c>
      <c r="H8" s="178">
        <v>5114423</v>
      </c>
      <c r="J8" s="174" t="s">
        <v>257</v>
      </c>
      <c r="K8" s="178">
        <v>361388</v>
      </c>
      <c r="L8" s="178">
        <v>722776</v>
      </c>
      <c r="M8" s="178">
        <v>1893674</v>
      </c>
      <c r="N8" s="178">
        <v>2977839</v>
      </c>
      <c r="P8" s="170"/>
      <c r="Q8" s="170"/>
      <c r="R8" s="170"/>
      <c r="S8" s="170"/>
      <c r="T8" s="170"/>
      <c r="W8" s="168"/>
    </row>
    <row r="9" spans="3:23" x14ac:dyDescent="0.3">
      <c r="C9" s="167"/>
      <c r="D9" s="155" t="s">
        <v>258</v>
      </c>
      <c r="E9" s="178">
        <v>509154</v>
      </c>
      <c r="F9" s="178">
        <v>1018308</v>
      </c>
      <c r="G9" s="178">
        <v>2667967</v>
      </c>
      <c r="H9" s="178">
        <v>4195429</v>
      </c>
      <c r="J9" s="174" t="s">
        <v>259</v>
      </c>
      <c r="K9" s="178">
        <v>131480</v>
      </c>
      <c r="L9" s="178">
        <v>262961</v>
      </c>
      <c r="M9" s="178">
        <v>688958</v>
      </c>
      <c r="N9" s="178">
        <v>1083399</v>
      </c>
      <c r="P9" s="169"/>
      <c r="Q9" s="169"/>
      <c r="R9" s="177"/>
      <c r="S9" s="169"/>
      <c r="T9" s="169"/>
    </row>
    <row r="10" spans="3:23" x14ac:dyDescent="0.3">
      <c r="C10" s="167"/>
      <c r="D10" s="155" t="s">
        <v>260</v>
      </c>
      <c r="E10" s="178">
        <v>62708</v>
      </c>
      <c r="F10" s="178">
        <v>125415</v>
      </c>
      <c r="G10" s="178">
        <v>811877</v>
      </c>
      <c r="H10" s="178">
        <v>1000000</v>
      </c>
      <c r="J10" s="174" t="s">
        <v>261</v>
      </c>
      <c r="K10" s="178">
        <v>387395</v>
      </c>
      <c r="L10" s="178">
        <v>774790</v>
      </c>
      <c r="M10" s="178">
        <v>2029950</v>
      </c>
      <c r="N10" s="178">
        <v>3192135</v>
      </c>
      <c r="P10" s="171" t="s">
        <v>262</v>
      </c>
      <c r="Q10" s="171" t="s">
        <v>244</v>
      </c>
      <c r="R10" s="171" t="s">
        <v>245</v>
      </c>
      <c r="S10" s="171" t="s">
        <v>246</v>
      </c>
      <c r="T10" s="171" t="s">
        <v>247</v>
      </c>
    </row>
    <row r="11" spans="3:23" x14ac:dyDescent="0.3">
      <c r="C11" s="167"/>
      <c r="D11" s="155" t="s">
        <v>263</v>
      </c>
      <c r="E11" s="178">
        <v>214330</v>
      </c>
      <c r="F11" s="178">
        <v>428659</v>
      </c>
      <c r="G11" s="178">
        <v>1123087</v>
      </c>
      <c r="H11" s="178">
        <v>1766076</v>
      </c>
      <c r="J11" s="174" t="s">
        <v>264</v>
      </c>
      <c r="K11" s="178">
        <v>123363</v>
      </c>
      <c r="L11" s="178">
        <v>246726</v>
      </c>
      <c r="M11" s="178">
        <v>646423</v>
      </c>
      <c r="N11" s="178">
        <v>1016512</v>
      </c>
      <c r="P11" s="155" t="s">
        <v>265</v>
      </c>
      <c r="Q11" s="178">
        <v>1198134</v>
      </c>
      <c r="R11" s="178">
        <v>2396268</v>
      </c>
      <c r="S11" s="178">
        <v>6278222</v>
      </c>
      <c r="T11" s="178">
        <v>9872624</v>
      </c>
      <c r="W11" s="168"/>
    </row>
    <row r="12" spans="3:23" x14ac:dyDescent="0.3">
      <c r="C12" s="167"/>
      <c r="D12" s="155" t="s">
        <v>266</v>
      </c>
      <c r="E12" s="178">
        <v>700075</v>
      </c>
      <c r="F12" s="178">
        <v>1400150</v>
      </c>
      <c r="G12" s="178">
        <v>3668394</v>
      </c>
      <c r="H12" s="178">
        <v>5768620</v>
      </c>
      <c r="J12" s="174" t="s">
        <v>267</v>
      </c>
      <c r="K12" s="178">
        <v>121604</v>
      </c>
      <c r="L12" s="178">
        <v>243208</v>
      </c>
      <c r="M12" s="178">
        <v>637204</v>
      </c>
      <c r="N12" s="178">
        <v>1002015</v>
      </c>
      <c r="P12" s="155" t="s">
        <v>268</v>
      </c>
      <c r="Q12" s="178">
        <v>17529729</v>
      </c>
      <c r="R12" s="178">
        <v>35059459</v>
      </c>
      <c r="S12" s="178">
        <v>91855782</v>
      </c>
      <c r="T12" s="178">
        <v>144444970</v>
      </c>
      <c r="W12" s="168"/>
    </row>
    <row r="13" spans="3:23" x14ac:dyDescent="0.3">
      <c r="C13" s="167"/>
      <c r="D13" s="155" t="s">
        <v>269</v>
      </c>
      <c r="E13" s="178">
        <v>431956</v>
      </c>
      <c r="F13" s="178">
        <v>863912</v>
      </c>
      <c r="G13" s="178">
        <v>2263450</v>
      </c>
      <c r="H13" s="178">
        <v>3559318</v>
      </c>
      <c r="J13" s="174" t="s">
        <v>270</v>
      </c>
      <c r="K13" s="178">
        <v>300671</v>
      </c>
      <c r="L13" s="178">
        <v>601342</v>
      </c>
      <c r="M13" s="178">
        <v>1575515</v>
      </c>
      <c r="N13" s="178">
        <v>2477528</v>
      </c>
      <c r="P13" s="155" t="s">
        <v>271</v>
      </c>
      <c r="Q13" s="178">
        <v>10176043</v>
      </c>
      <c r="R13" s="178">
        <v>20352086</v>
      </c>
      <c r="S13" s="178">
        <v>53322466</v>
      </c>
      <c r="T13" s="178">
        <v>83850595</v>
      </c>
      <c r="W13" s="168"/>
    </row>
    <row r="14" spans="3:23" x14ac:dyDescent="0.3">
      <c r="C14" s="167"/>
      <c r="D14" s="155" t="s">
        <v>272</v>
      </c>
      <c r="E14" s="178">
        <v>1406039</v>
      </c>
      <c r="F14" s="178">
        <v>2812078</v>
      </c>
      <c r="G14" s="178">
        <v>7367645</v>
      </c>
      <c r="H14" s="178">
        <v>11585762</v>
      </c>
      <c r="J14" s="174" t="s">
        <v>273</v>
      </c>
      <c r="K14" s="178">
        <v>155568</v>
      </c>
      <c r="L14" s="178">
        <v>311135</v>
      </c>
      <c r="M14" s="178">
        <v>815174</v>
      </c>
      <c r="N14" s="178">
        <v>1281877</v>
      </c>
      <c r="P14" s="155" t="s">
        <v>274</v>
      </c>
      <c r="Q14" s="178">
        <v>5385960</v>
      </c>
      <c r="R14" s="178">
        <v>10771919</v>
      </c>
      <c r="S14" s="178">
        <v>28222428</v>
      </c>
      <c r="T14" s="178">
        <v>44380307</v>
      </c>
      <c r="W14" s="168"/>
    </row>
    <row r="15" spans="3:23" x14ac:dyDescent="0.3">
      <c r="C15" s="167"/>
      <c r="D15" s="155" t="s">
        <v>275</v>
      </c>
      <c r="E15" s="178">
        <v>1352550</v>
      </c>
      <c r="F15" s="178">
        <v>2705099</v>
      </c>
      <c r="G15" s="178">
        <v>7087359</v>
      </c>
      <c r="H15" s="178">
        <v>11145008</v>
      </c>
      <c r="J15" s="174" t="s">
        <v>276</v>
      </c>
      <c r="K15" s="178">
        <v>75422</v>
      </c>
      <c r="L15" s="178">
        <v>150844</v>
      </c>
      <c r="M15" s="178">
        <v>773734</v>
      </c>
      <c r="N15" s="178">
        <v>1000000</v>
      </c>
      <c r="P15" s="155" t="s">
        <v>277</v>
      </c>
      <c r="Q15" s="178">
        <v>5714206</v>
      </c>
      <c r="R15" s="178">
        <v>11428413</v>
      </c>
      <c r="S15" s="178">
        <v>29942442</v>
      </c>
      <c r="T15" s="178">
        <v>47085061</v>
      </c>
      <c r="W15" s="168"/>
    </row>
    <row r="16" spans="3:23" x14ac:dyDescent="0.3">
      <c r="C16" s="167"/>
      <c r="D16" s="155" t="s">
        <v>278</v>
      </c>
      <c r="E16" s="178">
        <v>15721980</v>
      </c>
      <c r="F16" s="178">
        <v>31443960</v>
      </c>
      <c r="G16" s="178">
        <v>82383176</v>
      </c>
      <c r="H16" s="178">
        <v>129549117</v>
      </c>
      <c r="J16" s="174" t="s">
        <v>279</v>
      </c>
      <c r="K16" s="178">
        <v>411568</v>
      </c>
      <c r="L16" s="178">
        <v>823136</v>
      </c>
      <c r="M16" s="178">
        <v>2156616</v>
      </c>
      <c r="N16" s="178">
        <v>3391320</v>
      </c>
      <c r="P16" s="155" t="s">
        <v>280</v>
      </c>
      <c r="Q16" s="178">
        <v>4721618</v>
      </c>
      <c r="R16" s="178">
        <v>9443235</v>
      </c>
      <c r="S16" s="178">
        <v>24741277</v>
      </c>
      <c r="T16" s="178">
        <v>38906130</v>
      </c>
      <c r="W16" s="168"/>
    </row>
    <row r="17" spans="3:23" x14ac:dyDescent="0.3">
      <c r="C17" s="167"/>
      <c r="D17" s="155" t="s">
        <v>281</v>
      </c>
      <c r="E17" s="178">
        <v>3741580</v>
      </c>
      <c r="F17" s="178">
        <v>7483160</v>
      </c>
      <c r="G17" s="178">
        <v>19605878</v>
      </c>
      <c r="H17" s="178">
        <v>30830618</v>
      </c>
      <c r="J17" s="174" t="s">
        <v>282</v>
      </c>
      <c r="K17" s="178">
        <v>256695</v>
      </c>
      <c r="L17" s="178">
        <v>513390</v>
      </c>
      <c r="M17" s="178">
        <v>1345083</v>
      </c>
      <c r="N17" s="178">
        <v>2115168</v>
      </c>
      <c r="P17" s="155" t="s">
        <v>283</v>
      </c>
      <c r="Q17" s="178">
        <v>5185155</v>
      </c>
      <c r="R17" s="178">
        <v>10370310</v>
      </c>
      <c r="S17" s="178">
        <v>27170211</v>
      </c>
      <c r="T17" s="178">
        <v>42725676</v>
      </c>
      <c r="W17" s="168"/>
    </row>
    <row r="18" spans="3:23" x14ac:dyDescent="0.3">
      <c r="C18" s="167"/>
      <c r="D18" s="155" t="s">
        <v>284</v>
      </c>
      <c r="E18" s="178">
        <v>745652</v>
      </c>
      <c r="F18" s="178">
        <v>1491304</v>
      </c>
      <c r="G18" s="178">
        <v>3907216</v>
      </c>
      <c r="H18" s="178">
        <v>6144172</v>
      </c>
      <c r="J18" s="174" t="s">
        <v>285</v>
      </c>
      <c r="K18" s="178">
        <v>238349</v>
      </c>
      <c r="L18" s="178">
        <v>476697</v>
      </c>
      <c r="M18" s="178">
        <v>1248947</v>
      </c>
      <c r="N18" s="178">
        <v>1963993</v>
      </c>
      <c r="P18" s="155" t="s">
        <v>286</v>
      </c>
      <c r="Q18" s="178">
        <v>10729170</v>
      </c>
      <c r="R18" s="178">
        <v>21458339</v>
      </c>
      <c r="S18" s="178">
        <v>56220848</v>
      </c>
      <c r="T18" s="178">
        <v>88408357</v>
      </c>
      <c r="W18" s="168"/>
    </row>
    <row r="19" spans="3:23" x14ac:dyDescent="0.3">
      <c r="C19" s="167"/>
      <c r="D19" s="155" t="s">
        <v>287</v>
      </c>
      <c r="E19" s="178">
        <v>538327</v>
      </c>
      <c r="F19" s="178">
        <v>1076653</v>
      </c>
      <c r="G19" s="178">
        <v>2820832</v>
      </c>
      <c r="H19" s="178">
        <v>4435812</v>
      </c>
      <c r="J19" s="174" t="s">
        <v>288</v>
      </c>
      <c r="K19" s="178">
        <v>266305</v>
      </c>
      <c r="L19" s="178">
        <v>532609</v>
      </c>
      <c r="M19" s="178">
        <v>1395437</v>
      </c>
      <c r="N19" s="178">
        <v>2194351</v>
      </c>
      <c r="P19" s="155" t="s">
        <v>289</v>
      </c>
      <c r="Q19" s="178">
        <v>1236270</v>
      </c>
      <c r="R19" s="178">
        <v>2472540</v>
      </c>
      <c r="S19" s="178">
        <v>6478055</v>
      </c>
      <c r="T19" s="178">
        <v>10186865</v>
      </c>
      <c r="W19" s="168"/>
    </row>
    <row r="20" spans="3:23" x14ac:dyDescent="0.3">
      <c r="C20" s="167"/>
      <c r="D20" s="155" t="s">
        <v>290</v>
      </c>
      <c r="E20" s="178">
        <v>1264517</v>
      </c>
      <c r="F20" s="178">
        <v>2529034</v>
      </c>
      <c r="G20" s="178">
        <v>6626068</v>
      </c>
      <c r="H20" s="178">
        <v>10419619</v>
      </c>
      <c r="J20" s="174" t="s">
        <v>291</v>
      </c>
      <c r="K20" s="178">
        <v>125787</v>
      </c>
      <c r="L20" s="178">
        <v>251574</v>
      </c>
      <c r="M20" s="178">
        <v>659123</v>
      </c>
      <c r="N20" s="178">
        <v>1036483</v>
      </c>
      <c r="P20" s="155" t="s">
        <v>292</v>
      </c>
      <c r="Q20" s="178">
        <v>8252776</v>
      </c>
      <c r="R20" s="178">
        <v>16505553</v>
      </c>
      <c r="S20" s="178">
        <v>43244548</v>
      </c>
      <c r="T20" s="178">
        <v>68002877</v>
      </c>
      <c r="W20" s="168"/>
    </row>
    <row r="21" spans="3:23" x14ac:dyDescent="0.3">
      <c r="C21" s="167"/>
      <c r="D21" s="155" t="s">
        <v>293</v>
      </c>
      <c r="E21" s="178">
        <v>1411950</v>
      </c>
      <c r="F21" s="178">
        <v>2823900</v>
      </c>
      <c r="G21" s="178">
        <v>7398617</v>
      </c>
      <c r="H21" s="178">
        <v>11634466</v>
      </c>
      <c r="J21" s="174" t="s">
        <v>294</v>
      </c>
      <c r="K21" s="178">
        <v>196780</v>
      </c>
      <c r="L21" s="178">
        <v>393561</v>
      </c>
      <c r="M21" s="178">
        <v>1031130</v>
      </c>
      <c r="N21" s="178">
        <v>1621471</v>
      </c>
      <c r="Q21" s="167"/>
      <c r="W21" s="168"/>
    </row>
    <row r="22" spans="3:23" x14ac:dyDescent="0.3">
      <c r="C22" s="167"/>
      <c r="D22" s="155" t="s">
        <v>295</v>
      </c>
      <c r="E22" s="178">
        <v>806091</v>
      </c>
      <c r="F22" s="178">
        <v>1612181</v>
      </c>
      <c r="G22" s="178">
        <v>4223915</v>
      </c>
      <c r="H22" s="178">
        <v>6642187</v>
      </c>
      <c r="J22" s="174" t="s">
        <v>296</v>
      </c>
      <c r="K22" s="178">
        <v>51262</v>
      </c>
      <c r="L22" s="178">
        <v>102524</v>
      </c>
      <c r="M22" s="178">
        <v>846214</v>
      </c>
      <c r="N22" s="178">
        <v>1000000</v>
      </c>
      <c r="Q22" s="166"/>
      <c r="R22" s="170"/>
      <c r="S22" s="170"/>
      <c r="T22" s="170"/>
      <c r="U22" s="170"/>
      <c r="V22" s="170"/>
    </row>
    <row r="23" spans="3:23" x14ac:dyDescent="0.3">
      <c r="C23" s="167"/>
      <c r="D23" s="155" t="s">
        <v>297</v>
      </c>
      <c r="E23" s="178">
        <v>129082</v>
      </c>
      <c r="F23" s="178">
        <v>258164</v>
      </c>
      <c r="G23" s="178">
        <v>676390</v>
      </c>
      <c r="H23" s="178">
        <v>1063636</v>
      </c>
      <c r="J23" s="174" t="s">
        <v>298</v>
      </c>
      <c r="K23" s="178">
        <v>159336</v>
      </c>
      <c r="L23" s="178">
        <v>318673</v>
      </c>
      <c r="M23" s="178">
        <v>834922</v>
      </c>
      <c r="N23" s="178">
        <v>1312931</v>
      </c>
      <c r="Q23" s="165"/>
      <c r="R23" s="165"/>
      <c r="S23" s="165"/>
      <c r="T23" s="165"/>
    </row>
    <row r="24" spans="3:23" x14ac:dyDescent="0.3">
      <c r="C24" s="167"/>
      <c r="D24" s="155" t="s">
        <v>299</v>
      </c>
      <c r="E24" s="178">
        <v>1102065</v>
      </c>
      <c r="F24" s="178">
        <v>2204129</v>
      </c>
      <c r="G24" s="178">
        <v>5774819</v>
      </c>
      <c r="H24" s="178">
        <v>9081013</v>
      </c>
      <c r="J24" s="174" t="s">
        <v>300</v>
      </c>
      <c r="K24" s="178">
        <v>340499</v>
      </c>
      <c r="L24" s="178">
        <v>680998</v>
      </c>
      <c r="M24" s="178">
        <v>1784215</v>
      </c>
      <c r="N24" s="178">
        <v>2805712</v>
      </c>
      <c r="Q24" s="165"/>
      <c r="R24" s="165"/>
      <c r="S24" s="165"/>
      <c r="T24" s="165"/>
    </row>
    <row r="25" spans="3:23" x14ac:dyDescent="0.3">
      <c r="C25" s="167"/>
      <c r="D25" s="155" t="s">
        <v>301</v>
      </c>
      <c r="E25" s="178">
        <v>1115665</v>
      </c>
      <c r="F25" s="178">
        <v>2231331</v>
      </c>
      <c r="G25" s="178">
        <v>5846087</v>
      </c>
      <c r="H25" s="178">
        <v>9193083</v>
      </c>
      <c r="J25" s="174" t="s">
        <v>302</v>
      </c>
      <c r="K25" s="178">
        <v>140315</v>
      </c>
      <c r="L25" s="178">
        <v>280631</v>
      </c>
      <c r="M25" s="178">
        <v>735253</v>
      </c>
      <c r="N25" s="178">
        <v>1156199</v>
      </c>
      <c r="Q25" s="166"/>
      <c r="R25" s="166"/>
      <c r="S25" s="166"/>
      <c r="T25" s="166"/>
    </row>
    <row r="26" spans="3:23" x14ac:dyDescent="0.3">
      <c r="C26" s="167"/>
      <c r="D26" s="155" t="s">
        <v>303</v>
      </c>
      <c r="E26" s="178">
        <v>347832</v>
      </c>
      <c r="F26" s="178">
        <v>695663</v>
      </c>
      <c r="G26" s="178">
        <v>1822638</v>
      </c>
      <c r="H26" s="178">
        <v>2866133</v>
      </c>
      <c r="J26" s="174" t="s">
        <v>304</v>
      </c>
      <c r="K26" s="178">
        <v>313650</v>
      </c>
      <c r="L26" s="178">
        <v>627300</v>
      </c>
      <c r="M26" s="178">
        <v>1643527</v>
      </c>
      <c r="N26" s="178">
        <v>2584477</v>
      </c>
      <c r="Q26" s="166"/>
      <c r="R26" s="166"/>
      <c r="S26" s="166"/>
      <c r="T26" s="166"/>
    </row>
    <row r="27" spans="3:23" x14ac:dyDescent="0.3">
      <c r="C27" s="167"/>
      <c r="D27" s="155" t="s">
        <v>305</v>
      </c>
      <c r="E27" s="178">
        <v>225083</v>
      </c>
      <c r="F27" s="178">
        <v>450167</v>
      </c>
      <c r="G27" s="178">
        <v>1179438</v>
      </c>
      <c r="H27" s="178">
        <v>1854688</v>
      </c>
      <c r="J27" s="174" t="s">
        <v>306</v>
      </c>
      <c r="K27" s="178">
        <v>423313</v>
      </c>
      <c r="L27" s="178">
        <v>846627</v>
      </c>
      <c r="M27" s="178">
        <v>2218162</v>
      </c>
      <c r="N27" s="178">
        <v>3488102</v>
      </c>
      <c r="Q27" s="166"/>
      <c r="R27" s="166"/>
      <c r="S27" s="166"/>
      <c r="T27" s="166"/>
    </row>
    <row r="28" spans="3:23" x14ac:dyDescent="0.3">
      <c r="C28" s="167"/>
      <c r="D28" s="155" t="s">
        <v>307</v>
      </c>
      <c r="E28" s="178">
        <v>365029</v>
      </c>
      <c r="F28" s="178">
        <v>730059</v>
      </c>
      <c r="G28" s="178">
        <v>1912754</v>
      </c>
      <c r="H28" s="178">
        <v>3007842</v>
      </c>
      <c r="J28" s="174" t="s">
        <v>308</v>
      </c>
      <c r="K28" s="178">
        <v>366724</v>
      </c>
      <c r="L28" s="178">
        <v>733448</v>
      </c>
      <c r="M28" s="178">
        <v>1921635</v>
      </c>
      <c r="N28" s="178">
        <v>3021807</v>
      </c>
      <c r="Q28" s="166"/>
      <c r="R28" s="166"/>
      <c r="S28" s="166"/>
      <c r="T28" s="166"/>
    </row>
    <row r="29" spans="3:23" x14ac:dyDescent="0.3">
      <c r="C29" s="167"/>
      <c r="D29" s="155" t="s">
        <v>309</v>
      </c>
      <c r="E29" s="178">
        <v>641032</v>
      </c>
      <c r="F29" s="178">
        <v>1282064</v>
      </c>
      <c r="G29" s="178">
        <v>3359009</v>
      </c>
      <c r="H29" s="178">
        <v>5282105</v>
      </c>
      <c r="J29" s="174" t="s">
        <v>310</v>
      </c>
      <c r="K29" s="178">
        <v>148492</v>
      </c>
      <c r="L29" s="178">
        <v>296985</v>
      </c>
      <c r="M29" s="178">
        <v>778101</v>
      </c>
      <c r="N29" s="178">
        <v>1223578</v>
      </c>
      <c r="Q29" s="166"/>
      <c r="R29" s="166"/>
      <c r="S29" s="166"/>
      <c r="T29" s="166"/>
    </row>
    <row r="30" spans="3:23" x14ac:dyDescent="0.3">
      <c r="C30" s="167"/>
      <c r="D30" s="155" t="s">
        <v>311</v>
      </c>
      <c r="E30" s="178">
        <v>663451</v>
      </c>
      <c r="F30" s="178">
        <v>1326901</v>
      </c>
      <c r="G30" s="178">
        <v>3476481</v>
      </c>
      <c r="H30" s="178">
        <v>5466833</v>
      </c>
      <c r="J30" s="174" t="s">
        <v>312</v>
      </c>
      <c r="K30" s="178">
        <v>498138</v>
      </c>
      <c r="L30" s="178">
        <v>996276</v>
      </c>
      <c r="M30" s="178">
        <v>2610244</v>
      </c>
      <c r="N30" s="178">
        <v>4104659</v>
      </c>
      <c r="Q30" s="166"/>
      <c r="R30" s="166"/>
      <c r="S30" s="166"/>
      <c r="T30" s="166"/>
    </row>
    <row r="31" spans="3:23" x14ac:dyDescent="0.3">
      <c r="C31" s="167"/>
      <c r="D31" s="155" t="s">
        <v>313</v>
      </c>
      <c r="E31" s="178">
        <v>586812</v>
      </c>
      <c r="F31" s="178">
        <v>1173624</v>
      </c>
      <c r="G31" s="178">
        <v>3074896</v>
      </c>
      <c r="H31" s="178">
        <v>4835332</v>
      </c>
      <c r="J31" s="174" t="s">
        <v>314</v>
      </c>
      <c r="K31" s="178">
        <v>79307</v>
      </c>
      <c r="L31" s="178">
        <v>158614</v>
      </c>
      <c r="M31" s="178">
        <v>762079</v>
      </c>
      <c r="N31" s="178">
        <v>1000000</v>
      </c>
      <c r="Q31" s="166"/>
      <c r="R31" s="166"/>
      <c r="S31" s="166"/>
      <c r="T31" s="166"/>
    </row>
    <row r="32" spans="3:23" x14ac:dyDescent="0.3">
      <c r="C32" s="167"/>
      <c r="D32" s="155" t="s">
        <v>315</v>
      </c>
      <c r="E32" s="178">
        <v>305443</v>
      </c>
      <c r="F32" s="178">
        <v>610886</v>
      </c>
      <c r="G32" s="178">
        <v>1600522</v>
      </c>
      <c r="H32" s="178">
        <v>2516852</v>
      </c>
      <c r="J32" s="174" t="s">
        <v>316</v>
      </c>
      <c r="K32" s="178">
        <v>488852</v>
      </c>
      <c r="L32" s="178">
        <v>977704</v>
      </c>
      <c r="M32" s="178">
        <v>2561585</v>
      </c>
      <c r="N32" s="178">
        <v>4028142</v>
      </c>
      <c r="Q32" s="166"/>
      <c r="R32" s="166"/>
      <c r="S32" s="166"/>
      <c r="T32" s="166"/>
    </row>
    <row r="33" spans="3:20" x14ac:dyDescent="0.3">
      <c r="C33" s="167"/>
      <c r="D33" s="155" t="s">
        <v>317</v>
      </c>
      <c r="E33" s="178">
        <v>1043950</v>
      </c>
      <c r="F33" s="178">
        <v>2087901</v>
      </c>
      <c r="G33" s="178">
        <v>5470301</v>
      </c>
      <c r="H33" s="178">
        <v>8602152</v>
      </c>
      <c r="J33" s="174" t="s">
        <v>318</v>
      </c>
      <c r="K33" s="178">
        <v>142389</v>
      </c>
      <c r="L33" s="178">
        <v>284777</v>
      </c>
      <c r="M33" s="178">
        <v>746117</v>
      </c>
      <c r="N33" s="178">
        <v>1173283</v>
      </c>
      <c r="Q33" s="166"/>
      <c r="R33" s="166"/>
      <c r="S33" s="166"/>
      <c r="T33" s="166"/>
    </row>
    <row r="34" spans="3:20" x14ac:dyDescent="0.3">
      <c r="C34" s="167"/>
      <c r="D34" s="155" t="s">
        <v>319</v>
      </c>
      <c r="E34" s="178">
        <v>380026</v>
      </c>
      <c r="F34" s="178">
        <v>760051</v>
      </c>
      <c r="G34" s="178">
        <v>1991335</v>
      </c>
      <c r="H34" s="178">
        <v>3131412</v>
      </c>
      <c r="J34" s="174" t="s">
        <v>320</v>
      </c>
      <c r="K34" s="178">
        <v>142965</v>
      </c>
      <c r="L34" s="178">
        <v>285931</v>
      </c>
      <c r="M34" s="178">
        <v>749139</v>
      </c>
      <c r="N34" s="178">
        <v>1178035</v>
      </c>
      <c r="Q34" s="166"/>
      <c r="R34" s="166"/>
      <c r="S34" s="166"/>
      <c r="T34" s="166"/>
    </row>
    <row r="35" spans="3:20" x14ac:dyDescent="0.3">
      <c r="C35" s="167"/>
      <c r="D35" s="155" t="s">
        <v>321</v>
      </c>
      <c r="E35" s="178">
        <v>172747</v>
      </c>
      <c r="F35" s="178">
        <v>345493</v>
      </c>
      <c r="G35" s="178">
        <v>905193</v>
      </c>
      <c r="H35" s="178">
        <v>1423433</v>
      </c>
      <c r="J35" s="174" t="s">
        <v>322</v>
      </c>
      <c r="K35" s="178">
        <v>152421</v>
      </c>
      <c r="L35" s="178">
        <v>304841</v>
      </c>
      <c r="M35" s="178">
        <v>798684</v>
      </c>
      <c r="N35" s="178">
        <v>1255946</v>
      </c>
      <c r="Q35" s="166"/>
      <c r="R35" s="166"/>
      <c r="S35" s="166"/>
      <c r="T35" s="166"/>
    </row>
    <row r="36" spans="3:20" x14ac:dyDescent="0.3">
      <c r="C36" s="167"/>
      <c r="D36" s="155" t="s">
        <v>323</v>
      </c>
      <c r="E36" s="178">
        <v>95124</v>
      </c>
      <c r="F36" s="178">
        <v>190249</v>
      </c>
      <c r="G36" s="178">
        <v>714627</v>
      </c>
      <c r="H36" s="178">
        <v>1000000</v>
      </c>
      <c r="J36" s="174" t="s">
        <v>324</v>
      </c>
      <c r="K36" s="178">
        <v>326852</v>
      </c>
      <c r="L36" s="178">
        <v>653703</v>
      </c>
      <c r="M36" s="178">
        <v>1712702</v>
      </c>
      <c r="N36" s="178">
        <v>2693257</v>
      </c>
      <c r="Q36" s="165"/>
      <c r="R36" s="165"/>
      <c r="S36" s="165"/>
      <c r="T36" s="165"/>
    </row>
    <row r="37" spans="3:20" x14ac:dyDescent="0.3">
      <c r="C37" s="167"/>
      <c r="D37" s="155" t="s">
        <v>325</v>
      </c>
      <c r="E37" s="178">
        <v>58672</v>
      </c>
      <c r="F37" s="178">
        <v>117344</v>
      </c>
      <c r="G37" s="178">
        <v>823984</v>
      </c>
      <c r="H37" s="178">
        <v>1000000</v>
      </c>
      <c r="J37" s="174" t="s">
        <v>326</v>
      </c>
      <c r="K37" s="178">
        <v>105750</v>
      </c>
      <c r="L37" s="178">
        <v>211500</v>
      </c>
      <c r="M37" s="178">
        <v>682750</v>
      </c>
      <c r="N37" s="178">
        <v>1000000</v>
      </c>
      <c r="Q37" s="165"/>
      <c r="R37" s="165"/>
      <c r="S37" s="165"/>
      <c r="T37" s="165"/>
    </row>
    <row r="38" spans="3:20" x14ac:dyDescent="0.3">
      <c r="C38" s="167"/>
      <c r="D38" s="155" t="s">
        <v>327</v>
      </c>
      <c r="E38" s="178">
        <v>1316167</v>
      </c>
      <c r="F38" s="178">
        <v>2632334</v>
      </c>
      <c r="G38" s="178">
        <v>6896716</v>
      </c>
      <c r="H38" s="178">
        <v>10845217</v>
      </c>
      <c r="J38" s="174" t="s">
        <v>328</v>
      </c>
      <c r="K38" s="178">
        <v>511274</v>
      </c>
      <c r="L38" s="178">
        <v>1022549</v>
      </c>
      <c r="M38" s="178">
        <v>2679078</v>
      </c>
      <c r="N38" s="178">
        <v>4212901</v>
      </c>
      <c r="Q38" s="165"/>
      <c r="R38" s="165"/>
      <c r="S38" s="165"/>
      <c r="T38" s="165"/>
    </row>
    <row r="39" spans="3:20" x14ac:dyDescent="0.3">
      <c r="C39" s="167"/>
      <c r="D39" s="155" t="s">
        <v>329</v>
      </c>
      <c r="E39" s="178">
        <v>95570</v>
      </c>
      <c r="F39" s="178">
        <v>191140</v>
      </c>
      <c r="G39" s="178">
        <v>713290</v>
      </c>
      <c r="H39" s="178">
        <v>1000000</v>
      </c>
      <c r="J39" s="174" t="s">
        <v>330</v>
      </c>
      <c r="K39" s="178">
        <v>165312</v>
      </c>
      <c r="L39" s="178">
        <v>330623</v>
      </c>
      <c r="M39" s="178">
        <v>866233</v>
      </c>
      <c r="N39" s="178">
        <v>1362168</v>
      </c>
      <c r="Q39" s="165"/>
      <c r="R39" s="165"/>
      <c r="S39" s="165"/>
      <c r="T39" s="165"/>
    </row>
    <row r="40" spans="3:20" x14ac:dyDescent="0.3">
      <c r="C40" s="167"/>
      <c r="D40" s="155" t="s">
        <v>331</v>
      </c>
      <c r="E40" s="178">
        <v>1076290</v>
      </c>
      <c r="F40" s="178">
        <v>2152581</v>
      </c>
      <c r="G40" s="178">
        <v>5639761</v>
      </c>
      <c r="H40" s="178">
        <v>8868632</v>
      </c>
      <c r="J40" s="174" t="s">
        <v>332</v>
      </c>
      <c r="K40" s="178">
        <v>320159</v>
      </c>
      <c r="L40" s="178">
        <v>640318</v>
      </c>
      <c r="M40" s="178">
        <v>1677634</v>
      </c>
      <c r="N40" s="178">
        <v>2638112</v>
      </c>
      <c r="Q40" s="165"/>
      <c r="R40" s="165"/>
      <c r="S40" s="165"/>
      <c r="T40" s="165"/>
    </row>
    <row r="41" spans="3:20" x14ac:dyDescent="0.3">
      <c r="C41" s="167"/>
      <c r="D41" s="155" t="s">
        <v>333</v>
      </c>
      <c r="E41" s="178">
        <v>187408</v>
      </c>
      <c r="F41" s="178">
        <v>374815</v>
      </c>
      <c r="G41" s="178">
        <v>982015</v>
      </c>
      <c r="H41" s="178">
        <v>1544238</v>
      </c>
      <c r="J41" s="174" t="s">
        <v>334</v>
      </c>
      <c r="K41" s="178">
        <v>109563</v>
      </c>
      <c r="L41" s="178">
        <v>219127</v>
      </c>
      <c r="M41" s="178">
        <v>671310</v>
      </c>
      <c r="N41" s="178">
        <v>1000000</v>
      </c>
      <c r="Q41" s="165"/>
      <c r="R41" s="165"/>
      <c r="S41" s="165"/>
      <c r="T41" s="165"/>
    </row>
    <row r="42" spans="3:20" x14ac:dyDescent="0.3">
      <c r="C42" s="167"/>
      <c r="D42" s="155" t="s">
        <v>335</v>
      </c>
      <c r="E42" s="178">
        <v>162470</v>
      </c>
      <c r="F42" s="178">
        <v>324941</v>
      </c>
      <c r="G42" s="178">
        <v>851344</v>
      </c>
      <c r="H42" s="178">
        <v>1338755</v>
      </c>
      <c r="J42" s="174" t="s">
        <v>336</v>
      </c>
      <c r="K42" s="178">
        <v>79200</v>
      </c>
      <c r="L42" s="178">
        <v>158400</v>
      </c>
      <c r="M42" s="178">
        <v>762400</v>
      </c>
      <c r="N42" s="178">
        <v>1000000</v>
      </c>
      <c r="Q42" s="165"/>
      <c r="R42" s="165"/>
      <c r="S42" s="165"/>
      <c r="T42" s="165"/>
    </row>
    <row r="43" spans="3:20" x14ac:dyDescent="0.3">
      <c r="C43" s="167"/>
      <c r="D43" s="155" t="s">
        <v>337</v>
      </c>
      <c r="E43" s="178">
        <v>1146580</v>
      </c>
      <c r="F43" s="178">
        <v>2293160</v>
      </c>
      <c r="G43" s="178">
        <v>6008080</v>
      </c>
      <c r="H43" s="178">
        <v>9447820</v>
      </c>
      <c r="J43" s="174" t="s">
        <v>338</v>
      </c>
      <c r="K43" s="178">
        <v>214004</v>
      </c>
      <c r="L43" s="178">
        <v>428008</v>
      </c>
      <c r="M43" s="178">
        <v>1121380</v>
      </c>
      <c r="N43" s="178">
        <v>1763392</v>
      </c>
      <c r="Q43" s="165"/>
      <c r="R43" s="165"/>
      <c r="S43" s="165"/>
      <c r="T43" s="165"/>
    </row>
    <row r="44" spans="3:20" x14ac:dyDescent="0.3">
      <c r="C44" s="167"/>
      <c r="D44" s="155" t="s">
        <v>339</v>
      </c>
      <c r="E44" s="178">
        <v>1812641</v>
      </c>
      <c r="F44" s="178">
        <v>3625282</v>
      </c>
      <c r="G44" s="178">
        <v>9498238</v>
      </c>
      <c r="H44" s="178">
        <v>14936161</v>
      </c>
      <c r="J44" s="174" t="s">
        <v>340</v>
      </c>
      <c r="K44" s="178">
        <v>86576</v>
      </c>
      <c r="L44" s="178">
        <v>173153</v>
      </c>
      <c r="M44" s="178">
        <v>740271</v>
      </c>
      <c r="N44" s="178">
        <v>1000000</v>
      </c>
      <c r="Q44" s="165"/>
      <c r="R44" s="165"/>
      <c r="S44" s="165"/>
      <c r="T44" s="165"/>
    </row>
    <row r="45" spans="3:20" x14ac:dyDescent="0.3">
      <c r="C45" s="167"/>
      <c r="D45" s="155" t="s">
        <v>341</v>
      </c>
      <c r="E45" s="178">
        <v>251221</v>
      </c>
      <c r="F45" s="178">
        <v>502441</v>
      </c>
      <c r="G45" s="178">
        <v>1316395</v>
      </c>
      <c r="H45" s="178">
        <v>2070057</v>
      </c>
      <c r="J45" s="174" t="s">
        <v>342</v>
      </c>
      <c r="K45" s="178">
        <v>237227</v>
      </c>
      <c r="L45" s="178">
        <v>474454</v>
      </c>
      <c r="M45" s="178">
        <v>1243070</v>
      </c>
      <c r="N45" s="178">
        <v>1954752</v>
      </c>
      <c r="Q45" s="165"/>
      <c r="R45" s="165"/>
      <c r="S45" s="165"/>
      <c r="T45" s="165"/>
    </row>
    <row r="46" spans="3:20" x14ac:dyDescent="0.3">
      <c r="C46" s="167"/>
      <c r="D46" s="155" t="s">
        <v>343</v>
      </c>
      <c r="E46" s="178">
        <v>708901</v>
      </c>
      <c r="F46" s="178">
        <v>1417802</v>
      </c>
      <c r="G46" s="178">
        <v>3714642</v>
      </c>
      <c r="H46" s="178">
        <v>5841346</v>
      </c>
      <c r="J46" s="174" t="s">
        <v>344</v>
      </c>
      <c r="K46" s="178">
        <v>99286</v>
      </c>
      <c r="L46" s="178">
        <v>198572</v>
      </c>
      <c r="M46" s="178">
        <v>702142</v>
      </c>
      <c r="N46" s="178">
        <v>1000000</v>
      </c>
      <c r="Q46" s="165"/>
      <c r="R46" s="165"/>
      <c r="S46" s="165"/>
      <c r="T46" s="165"/>
    </row>
    <row r="47" spans="3:20" x14ac:dyDescent="0.3">
      <c r="C47" s="167"/>
      <c r="D47" s="155" t="s">
        <v>345</v>
      </c>
      <c r="E47" s="178">
        <v>149444</v>
      </c>
      <c r="F47" s="178">
        <v>298887</v>
      </c>
      <c r="G47" s="178">
        <v>783084</v>
      </c>
      <c r="H47" s="178">
        <v>1231415</v>
      </c>
      <c r="J47" s="174" t="s">
        <v>346</v>
      </c>
      <c r="K47" s="178">
        <v>218005</v>
      </c>
      <c r="L47" s="178">
        <v>436010</v>
      </c>
      <c r="M47" s="178">
        <v>1142347</v>
      </c>
      <c r="N47" s="178">
        <v>1796363</v>
      </c>
      <c r="Q47" s="165"/>
      <c r="R47" s="165"/>
      <c r="S47" s="165"/>
      <c r="T47" s="165"/>
    </row>
    <row r="48" spans="3:20" x14ac:dyDescent="0.3">
      <c r="C48" s="167"/>
      <c r="D48" s="155" t="s">
        <v>347</v>
      </c>
      <c r="E48" s="178">
        <v>214083</v>
      </c>
      <c r="F48" s="178">
        <v>428166</v>
      </c>
      <c r="G48" s="178">
        <v>1121794</v>
      </c>
      <c r="H48" s="178">
        <v>1764043</v>
      </c>
      <c r="J48" s="174" t="s">
        <v>348</v>
      </c>
      <c r="K48" s="178">
        <v>64389</v>
      </c>
      <c r="L48" s="178">
        <v>128779</v>
      </c>
      <c r="M48" s="178">
        <v>806832</v>
      </c>
      <c r="N48" s="178">
        <v>1000000</v>
      </c>
      <c r="Q48" s="165"/>
      <c r="R48" s="165"/>
      <c r="S48" s="165"/>
      <c r="T48" s="165"/>
    </row>
    <row r="49" spans="3:20" x14ac:dyDescent="0.3">
      <c r="C49" s="167"/>
      <c r="D49" s="155" t="s">
        <v>349</v>
      </c>
      <c r="E49" s="178">
        <v>788365</v>
      </c>
      <c r="F49" s="178">
        <v>1576730</v>
      </c>
      <c r="G49" s="178">
        <v>4131033</v>
      </c>
      <c r="H49" s="178">
        <v>6496128</v>
      </c>
      <c r="J49" s="174" t="s">
        <v>350</v>
      </c>
      <c r="K49" s="178">
        <v>215186</v>
      </c>
      <c r="L49" s="178">
        <v>430373</v>
      </c>
      <c r="M49" s="178">
        <v>1127577</v>
      </c>
      <c r="N49" s="178">
        <v>1773136</v>
      </c>
      <c r="Q49" s="165"/>
      <c r="R49" s="165"/>
      <c r="S49" s="165"/>
      <c r="T49" s="165"/>
    </row>
    <row r="50" spans="3:20" x14ac:dyDescent="0.3">
      <c r="C50" s="167"/>
      <c r="D50" s="155" t="s">
        <v>351</v>
      </c>
      <c r="E50" s="178">
        <v>97982</v>
      </c>
      <c r="F50" s="178">
        <v>195964</v>
      </c>
      <c r="G50" s="178">
        <v>706054</v>
      </c>
      <c r="H50" s="178">
        <v>1000000</v>
      </c>
      <c r="J50" s="174" t="s">
        <v>352</v>
      </c>
      <c r="K50" s="178">
        <v>538627</v>
      </c>
      <c r="L50" s="178">
        <v>1077254</v>
      </c>
      <c r="M50" s="178">
        <v>2822405</v>
      </c>
      <c r="N50" s="178">
        <v>4438286</v>
      </c>
      <c r="Q50" s="165"/>
      <c r="R50" s="165"/>
      <c r="S50" s="165"/>
      <c r="T50" s="165"/>
    </row>
    <row r="51" spans="3:20" x14ac:dyDescent="0.3">
      <c r="C51" s="167"/>
      <c r="D51" s="155" t="s">
        <v>353</v>
      </c>
      <c r="E51" s="178">
        <v>658522</v>
      </c>
      <c r="F51" s="178">
        <v>1317045</v>
      </c>
      <c r="G51" s="178">
        <v>3450657</v>
      </c>
      <c r="H51" s="178">
        <v>5426224</v>
      </c>
      <c r="J51" s="174" t="s">
        <v>354</v>
      </c>
      <c r="K51" s="178">
        <v>463943</v>
      </c>
      <c r="L51" s="178">
        <v>927886</v>
      </c>
      <c r="M51" s="178">
        <v>2431062</v>
      </c>
      <c r="N51" s="178">
        <v>3822892</v>
      </c>
      <c r="Q51" s="165"/>
      <c r="R51" s="165"/>
      <c r="S51" s="165"/>
      <c r="T51" s="165"/>
    </row>
    <row r="52" spans="3:20" x14ac:dyDescent="0.3">
      <c r="C52" s="167"/>
      <c r="D52" s="155" t="s">
        <v>355</v>
      </c>
      <c r="E52" s="178">
        <v>695568</v>
      </c>
      <c r="F52" s="178">
        <v>1391137</v>
      </c>
      <c r="G52" s="178">
        <v>3644778</v>
      </c>
      <c r="H52" s="178">
        <v>5731483</v>
      </c>
      <c r="J52" s="174" t="s">
        <v>356</v>
      </c>
      <c r="K52" s="178">
        <v>334072</v>
      </c>
      <c r="L52" s="178">
        <v>668144</v>
      </c>
      <c r="M52" s="178">
        <v>1750536</v>
      </c>
      <c r="N52" s="178">
        <v>2752752</v>
      </c>
      <c r="Q52" s="165"/>
      <c r="R52" s="165"/>
      <c r="S52" s="165"/>
      <c r="T52" s="165"/>
    </row>
    <row r="53" spans="3:20" x14ac:dyDescent="0.3">
      <c r="C53" s="167"/>
      <c r="D53" s="155" t="s">
        <v>357</v>
      </c>
      <c r="E53" s="178">
        <v>66438</v>
      </c>
      <c r="F53" s="178">
        <v>132877</v>
      </c>
      <c r="G53" s="178">
        <v>800685</v>
      </c>
      <c r="H53" s="178">
        <v>1000000</v>
      </c>
      <c r="J53" s="174" t="s">
        <v>358</v>
      </c>
      <c r="K53" s="178">
        <v>92055</v>
      </c>
      <c r="L53" s="178">
        <v>184110</v>
      </c>
      <c r="M53" s="178">
        <v>723835</v>
      </c>
      <c r="N53" s="178">
        <v>1000000</v>
      </c>
      <c r="Q53" s="165"/>
      <c r="R53" s="165"/>
      <c r="S53" s="165"/>
      <c r="T53" s="165"/>
    </row>
    <row r="54" spans="3:20" x14ac:dyDescent="0.3">
      <c r="C54" s="167"/>
      <c r="D54" s="155" t="s">
        <v>359</v>
      </c>
      <c r="E54" s="178">
        <v>83918</v>
      </c>
      <c r="F54" s="178">
        <v>167835</v>
      </c>
      <c r="G54" s="178">
        <v>748247</v>
      </c>
      <c r="H54" s="178">
        <v>1000000</v>
      </c>
      <c r="J54" s="174" t="s">
        <v>360</v>
      </c>
      <c r="K54" s="178">
        <v>90048</v>
      </c>
      <c r="L54" s="178">
        <v>180095</v>
      </c>
      <c r="M54" s="178">
        <v>729857</v>
      </c>
      <c r="N54" s="178">
        <v>1000000</v>
      </c>
      <c r="Q54" s="165"/>
      <c r="R54" s="165"/>
      <c r="S54" s="165"/>
      <c r="T54" s="165"/>
    </row>
    <row r="55" spans="3:20" x14ac:dyDescent="0.3">
      <c r="C55" s="167"/>
      <c r="D55" s="155" t="s">
        <v>361</v>
      </c>
      <c r="E55" s="178">
        <v>619843</v>
      </c>
      <c r="F55" s="178">
        <v>1239687</v>
      </c>
      <c r="G55" s="178">
        <v>3247980</v>
      </c>
      <c r="H55" s="178">
        <v>5107510</v>
      </c>
      <c r="J55" s="155" t="s">
        <v>362</v>
      </c>
      <c r="K55" s="178">
        <v>241529</v>
      </c>
      <c r="L55" s="178">
        <v>483059</v>
      </c>
      <c r="M55" s="178">
        <v>1265615</v>
      </c>
      <c r="N55" s="178">
        <v>1990203</v>
      </c>
      <c r="Q55" s="165"/>
      <c r="R55" s="165"/>
      <c r="S55" s="165"/>
      <c r="T55" s="165"/>
    </row>
    <row r="56" spans="3:20" x14ac:dyDescent="0.3">
      <c r="D56" s="170"/>
      <c r="E56" s="170"/>
      <c r="F56" s="170"/>
      <c r="G56" s="170"/>
      <c r="H56" s="170"/>
      <c r="J56" s="155" t="s">
        <v>363</v>
      </c>
      <c r="K56" s="178">
        <v>43384</v>
      </c>
      <c r="L56" s="178">
        <v>86768</v>
      </c>
      <c r="M56" s="178">
        <v>869847</v>
      </c>
      <c r="N56" s="178">
        <v>1000000</v>
      </c>
      <c r="Q56" s="165"/>
      <c r="R56" s="165"/>
      <c r="S56" s="165"/>
      <c r="T56" s="165"/>
    </row>
    <row r="57" spans="3:20" x14ac:dyDescent="0.3">
      <c r="J57" s="155" t="s">
        <v>364</v>
      </c>
      <c r="K57" s="178">
        <v>101319</v>
      </c>
      <c r="L57" s="178">
        <v>202638</v>
      </c>
      <c r="M57" s="178">
        <v>696043</v>
      </c>
      <c r="N57" s="178">
        <v>1000000</v>
      </c>
      <c r="Q57" s="165"/>
      <c r="R57" s="165"/>
      <c r="S57" s="165"/>
      <c r="T57" s="165"/>
    </row>
    <row r="58" spans="3:20" x14ac:dyDescent="0.3">
      <c r="J58" s="155" t="s">
        <v>365</v>
      </c>
      <c r="K58" s="178">
        <v>54255</v>
      </c>
      <c r="L58" s="178">
        <v>108511</v>
      </c>
      <c r="M58" s="178">
        <v>837234</v>
      </c>
      <c r="N58" s="178">
        <v>1000000</v>
      </c>
      <c r="Q58" s="165"/>
      <c r="R58" s="165"/>
      <c r="S58" s="165"/>
      <c r="T58" s="165"/>
    </row>
    <row r="59" spans="3:20" x14ac:dyDescent="0.3">
      <c r="E59" s="166"/>
      <c r="F59" s="166"/>
      <c r="G59" s="166"/>
      <c r="H59" s="166"/>
      <c r="J59" s="155" t="s">
        <v>366</v>
      </c>
      <c r="K59" s="178">
        <v>338495</v>
      </c>
      <c r="L59" s="178">
        <v>676990</v>
      </c>
      <c r="M59" s="178">
        <v>1773713</v>
      </c>
      <c r="N59" s="178">
        <v>2789198</v>
      </c>
      <c r="Q59" s="165"/>
      <c r="R59" s="165"/>
      <c r="S59" s="165"/>
      <c r="T59" s="165"/>
    </row>
    <row r="60" spans="3:20" x14ac:dyDescent="0.3">
      <c r="E60" s="166"/>
      <c r="F60" s="166"/>
      <c r="G60" s="166"/>
      <c r="H60" s="166"/>
      <c r="J60" s="155" t="s">
        <v>367</v>
      </c>
      <c r="K60" s="178">
        <v>170373</v>
      </c>
      <c r="L60" s="178">
        <v>340747</v>
      </c>
      <c r="M60" s="178">
        <v>892757</v>
      </c>
      <c r="N60" s="178">
        <v>1403877</v>
      </c>
      <c r="Q60" s="165"/>
      <c r="R60" s="165"/>
      <c r="S60" s="165"/>
      <c r="T60" s="165"/>
    </row>
    <row r="61" spans="3:20" x14ac:dyDescent="0.3">
      <c r="E61" s="166"/>
      <c r="F61" s="166"/>
      <c r="G61" s="166"/>
      <c r="H61" s="166"/>
      <c r="J61" s="155" t="s">
        <v>368</v>
      </c>
      <c r="K61" s="178">
        <v>78270</v>
      </c>
      <c r="L61" s="178">
        <v>156541</v>
      </c>
      <c r="M61" s="178">
        <v>765189</v>
      </c>
      <c r="N61" s="178">
        <v>1000000</v>
      </c>
      <c r="Q61" s="165"/>
      <c r="R61" s="165"/>
      <c r="S61" s="165"/>
      <c r="T61" s="165"/>
    </row>
    <row r="62" spans="3:20" x14ac:dyDescent="0.3">
      <c r="E62" s="166"/>
      <c r="F62" s="166"/>
      <c r="G62" s="166"/>
      <c r="H62" s="166"/>
      <c r="J62" s="155" t="s">
        <v>369</v>
      </c>
      <c r="K62" s="178">
        <v>100035</v>
      </c>
      <c r="L62" s="178">
        <v>200069</v>
      </c>
      <c r="M62" s="178">
        <v>699896</v>
      </c>
      <c r="N62" s="178">
        <v>1000000</v>
      </c>
      <c r="Q62" s="165"/>
      <c r="R62" s="165"/>
      <c r="S62" s="165"/>
      <c r="T62" s="165"/>
    </row>
    <row r="63" spans="3:20" x14ac:dyDescent="0.3">
      <c r="E63" s="166"/>
      <c r="F63" s="166"/>
      <c r="G63" s="166"/>
      <c r="H63" s="166"/>
      <c r="J63" s="155" t="s">
        <v>370</v>
      </c>
      <c r="K63" s="178">
        <v>119468</v>
      </c>
      <c r="L63" s="178">
        <v>238936</v>
      </c>
      <c r="M63" s="178">
        <v>641596</v>
      </c>
      <c r="N63" s="178">
        <v>1000000</v>
      </c>
      <c r="Q63" s="165"/>
      <c r="R63" s="165"/>
      <c r="S63" s="165"/>
      <c r="T63" s="165"/>
    </row>
    <row r="64" spans="3:20" x14ac:dyDescent="0.3">
      <c r="E64" s="166"/>
      <c r="F64" s="166"/>
      <c r="G64" s="166"/>
      <c r="H64" s="166"/>
      <c r="J64" s="155" t="s">
        <v>371</v>
      </c>
      <c r="K64" s="178">
        <v>320788</v>
      </c>
      <c r="L64" s="178">
        <v>641576</v>
      </c>
      <c r="M64" s="178">
        <v>1680928</v>
      </c>
      <c r="N64" s="178">
        <v>2643292</v>
      </c>
      <c r="Q64" s="165"/>
      <c r="R64" s="165"/>
      <c r="S64" s="165"/>
      <c r="T64" s="165"/>
    </row>
    <row r="65" spans="5:20" x14ac:dyDescent="0.3">
      <c r="E65" s="166"/>
      <c r="F65" s="166"/>
      <c r="G65" s="166"/>
      <c r="H65" s="166"/>
      <c r="J65" s="155" t="s">
        <v>372</v>
      </c>
      <c r="K65" s="178">
        <v>347883</v>
      </c>
      <c r="L65" s="178">
        <v>695766</v>
      </c>
      <c r="M65" s="178">
        <v>1822906</v>
      </c>
      <c r="N65" s="178">
        <v>2866555</v>
      </c>
      <c r="Q65" s="165"/>
      <c r="R65" s="165"/>
      <c r="S65" s="165"/>
      <c r="T65" s="165"/>
    </row>
    <row r="66" spans="5:20" x14ac:dyDescent="0.3">
      <c r="E66" s="166"/>
      <c r="F66" s="166"/>
      <c r="G66" s="166"/>
      <c r="H66" s="166"/>
      <c r="J66" s="155" t="s">
        <v>373</v>
      </c>
      <c r="K66" s="178">
        <v>180383</v>
      </c>
      <c r="L66" s="178">
        <v>360765</v>
      </c>
      <c r="M66" s="178">
        <v>945204</v>
      </c>
      <c r="N66" s="178">
        <v>1486352</v>
      </c>
      <c r="Q66" s="165"/>
      <c r="R66" s="165"/>
      <c r="S66" s="165"/>
      <c r="T66" s="165"/>
    </row>
    <row r="67" spans="5:20" x14ac:dyDescent="0.3">
      <c r="E67" s="166"/>
      <c r="F67" s="166"/>
      <c r="G67" s="166"/>
      <c r="H67" s="166"/>
      <c r="J67" s="155" t="s">
        <v>374</v>
      </c>
      <c r="K67" s="178">
        <v>71300</v>
      </c>
      <c r="L67" s="178">
        <v>142599</v>
      </c>
      <c r="M67" s="178">
        <v>786101</v>
      </c>
      <c r="N67" s="178">
        <v>1000000</v>
      </c>
      <c r="Q67" s="165"/>
      <c r="R67" s="165"/>
      <c r="S67" s="165"/>
      <c r="T67" s="165"/>
    </row>
    <row r="68" spans="5:20" x14ac:dyDescent="0.3">
      <c r="E68" s="166"/>
      <c r="F68" s="166"/>
      <c r="G68" s="166"/>
      <c r="H68" s="166"/>
      <c r="J68" s="155" t="s">
        <v>375</v>
      </c>
      <c r="K68" s="178">
        <v>97972</v>
      </c>
      <c r="L68" s="178">
        <v>195943</v>
      </c>
      <c r="M68" s="178">
        <v>706085</v>
      </c>
      <c r="N68" s="178">
        <v>1000000</v>
      </c>
      <c r="Q68" s="165"/>
      <c r="R68" s="165"/>
      <c r="S68" s="165"/>
      <c r="T68" s="165"/>
    </row>
    <row r="69" spans="5:20" x14ac:dyDescent="0.3">
      <c r="E69" s="166"/>
      <c r="F69" s="166"/>
      <c r="G69" s="166"/>
      <c r="H69" s="166"/>
      <c r="J69" s="155" t="s">
        <v>376</v>
      </c>
      <c r="K69" s="178">
        <v>152933</v>
      </c>
      <c r="L69" s="178">
        <v>305865</v>
      </c>
      <c r="M69" s="178">
        <v>801367</v>
      </c>
      <c r="N69" s="178">
        <v>1260165</v>
      </c>
      <c r="Q69" s="165"/>
      <c r="R69" s="165"/>
      <c r="S69" s="165"/>
      <c r="T69" s="165"/>
    </row>
    <row r="70" spans="5:20" x14ac:dyDescent="0.3">
      <c r="E70" s="166"/>
      <c r="F70" s="166"/>
      <c r="G70" s="166"/>
      <c r="H70" s="166"/>
      <c r="J70" s="155" t="s">
        <v>377</v>
      </c>
      <c r="K70" s="178">
        <v>69893</v>
      </c>
      <c r="L70" s="178">
        <v>139787</v>
      </c>
      <c r="M70" s="178">
        <v>790320</v>
      </c>
      <c r="N70" s="178">
        <v>1000000</v>
      </c>
      <c r="Q70" s="165"/>
      <c r="R70" s="165"/>
      <c r="S70" s="165"/>
      <c r="T70" s="165"/>
    </row>
    <row r="71" spans="5:20" x14ac:dyDescent="0.3">
      <c r="E71" s="166"/>
      <c r="F71" s="166"/>
      <c r="G71" s="166"/>
      <c r="H71" s="166"/>
      <c r="J71" s="155" t="s">
        <v>378</v>
      </c>
      <c r="K71" s="178">
        <v>263604</v>
      </c>
      <c r="L71" s="178">
        <v>527208</v>
      </c>
      <c r="M71" s="178">
        <v>1381284</v>
      </c>
      <c r="N71" s="178">
        <v>2172095</v>
      </c>
      <c r="Q71" s="165"/>
      <c r="R71" s="165"/>
      <c r="S71" s="165"/>
      <c r="T71" s="165"/>
    </row>
    <row r="72" spans="5:20" x14ac:dyDescent="0.3">
      <c r="E72" s="166"/>
      <c r="F72" s="166"/>
      <c r="G72" s="166"/>
      <c r="H72" s="166"/>
      <c r="J72" s="155" t="s">
        <v>379</v>
      </c>
      <c r="K72" s="178">
        <v>74289</v>
      </c>
      <c r="L72" s="178">
        <v>148578</v>
      </c>
      <c r="M72" s="178">
        <v>777133</v>
      </c>
      <c r="N72" s="178">
        <v>1000000</v>
      </c>
      <c r="Q72" s="165"/>
      <c r="R72" s="165"/>
      <c r="S72" s="165"/>
      <c r="T72" s="165"/>
    </row>
    <row r="73" spans="5:20" x14ac:dyDescent="0.3">
      <c r="E73" s="166"/>
      <c r="F73" s="166"/>
      <c r="G73" s="166"/>
      <c r="H73" s="166"/>
      <c r="J73" s="155" t="s">
        <v>380</v>
      </c>
      <c r="K73" s="178">
        <v>39708</v>
      </c>
      <c r="L73" s="178">
        <v>79417</v>
      </c>
      <c r="M73" s="178">
        <v>880875</v>
      </c>
      <c r="N73" s="178">
        <v>1000000</v>
      </c>
      <c r="Q73" s="165"/>
      <c r="R73" s="165"/>
      <c r="S73" s="165"/>
      <c r="T73" s="165"/>
    </row>
    <row r="74" spans="5:20" x14ac:dyDescent="0.3">
      <c r="E74" s="166"/>
      <c r="F74" s="166"/>
      <c r="G74" s="166"/>
      <c r="H74" s="166"/>
      <c r="J74" s="155" t="s">
        <v>381</v>
      </c>
      <c r="K74" s="178">
        <v>90022</v>
      </c>
      <c r="L74" s="178">
        <v>180044</v>
      </c>
      <c r="M74" s="178">
        <v>729935</v>
      </c>
      <c r="N74" s="178">
        <v>1000000</v>
      </c>
      <c r="Q74" s="165"/>
      <c r="R74" s="165"/>
      <c r="S74" s="165"/>
      <c r="T74" s="165"/>
    </row>
    <row r="75" spans="5:20" x14ac:dyDescent="0.3">
      <c r="E75" s="166"/>
      <c r="F75" s="166"/>
      <c r="G75" s="166"/>
      <c r="H75" s="166"/>
      <c r="J75" s="155" t="s">
        <v>382</v>
      </c>
      <c r="K75" s="178">
        <v>101794</v>
      </c>
      <c r="L75" s="178">
        <v>203588</v>
      </c>
      <c r="M75" s="178">
        <v>694617</v>
      </c>
      <c r="N75" s="178">
        <v>1000000</v>
      </c>
      <c r="Q75" s="165"/>
      <c r="R75" s="165"/>
      <c r="S75" s="165"/>
      <c r="T75" s="165"/>
    </row>
    <row r="76" spans="5:20" x14ac:dyDescent="0.3">
      <c r="E76" s="166"/>
      <c r="F76" s="166"/>
      <c r="G76" s="166"/>
      <c r="H76" s="166"/>
      <c r="J76" s="155" t="s">
        <v>383</v>
      </c>
      <c r="K76" s="178">
        <v>135876</v>
      </c>
      <c r="L76" s="178">
        <v>271752</v>
      </c>
      <c r="M76" s="178">
        <v>711990</v>
      </c>
      <c r="N76" s="178">
        <v>1119618</v>
      </c>
      <c r="Q76" s="165"/>
      <c r="R76" s="165"/>
      <c r="S76" s="165"/>
      <c r="T76" s="165"/>
    </row>
    <row r="77" spans="5:20" x14ac:dyDescent="0.3">
      <c r="E77" s="166"/>
      <c r="F77" s="166"/>
      <c r="G77" s="166"/>
      <c r="H77" s="166"/>
      <c r="J77" s="155" t="s">
        <v>384</v>
      </c>
      <c r="K77" s="178">
        <v>292727</v>
      </c>
      <c r="L77" s="178">
        <v>585454</v>
      </c>
      <c r="M77" s="178">
        <v>1533890</v>
      </c>
      <c r="N77" s="178">
        <v>2412072</v>
      </c>
      <c r="Q77" s="165"/>
      <c r="R77" s="165"/>
      <c r="S77" s="165"/>
      <c r="T77" s="165"/>
    </row>
    <row r="78" spans="5:20" x14ac:dyDescent="0.3">
      <c r="E78" s="166"/>
      <c r="F78" s="166"/>
      <c r="G78" s="166"/>
      <c r="H78" s="166"/>
      <c r="J78" s="155" t="s">
        <v>385</v>
      </c>
      <c r="K78" s="178">
        <v>315535</v>
      </c>
      <c r="L78" s="178">
        <v>631071</v>
      </c>
      <c r="M78" s="178">
        <v>1653405</v>
      </c>
      <c r="N78" s="178">
        <v>2600011</v>
      </c>
      <c r="Q78" s="165"/>
      <c r="R78" s="165"/>
      <c r="S78" s="165"/>
      <c r="T78" s="165"/>
    </row>
    <row r="79" spans="5:20" x14ac:dyDescent="0.3">
      <c r="E79" s="166"/>
      <c r="F79" s="166"/>
      <c r="G79" s="166"/>
      <c r="H79" s="166"/>
      <c r="J79" s="155" t="s">
        <v>386</v>
      </c>
      <c r="K79" s="178">
        <v>111772</v>
      </c>
      <c r="L79" s="178">
        <v>223545</v>
      </c>
      <c r="M79" s="178">
        <v>664683</v>
      </c>
      <c r="N79" s="178">
        <v>1000000</v>
      </c>
      <c r="Q79" s="165"/>
      <c r="R79" s="165"/>
      <c r="S79" s="165"/>
      <c r="T79" s="165"/>
    </row>
    <row r="80" spans="5:20" x14ac:dyDescent="0.3">
      <c r="E80" s="166"/>
      <c r="F80" s="166"/>
      <c r="G80" s="166"/>
      <c r="H80" s="166"/>
      <c r="J80" s="155" t="s">
        <v>387</v>
      </c>
      <c r="K80" s="178">
        <v>357232</v>
      </c>
      <c r="L80" s="178">
        <v>714464</v>
      </c>
      <c r="M80" s="178">
        <v>1871896</v>
      </c>
      <c r="N80" s="178">
        <v>2943592</v>
      </c>
      <c r="Q80" s="165"/>
      <c r="R80" s="165"/>
      <c r="S80" s="165"/>
      <c r="T80" s="165"/>
    </row>
    <row r="81" spans="5:20" x14ac:dyDescent="0.3">
      <c r="E81" s="166"/>
      <c r="F81" s="166"/>
      <c r="G81" s="166"/>
      <c r="H81" s="166"/>
      <c r="J81" s="155" t="s">
        <v>388</v>
      </c>
      <c r="K81" s="178">
        <v>167701</v>
      </c>
      <c r="L81" s="178">
        <v>335403</v>
      </c>
      <c r="M81" s="178">
        <v>878756</v>
      </c>
      <c r="N81" s="178">
        <v>1381860</v>
      </c>
      <c r="Q81" s="165"/>
      <c r="R81" s="165"/>
      <c r="S81" s="165"/>
      <c r="T81" s="165"/>
    </row>
    <row r="82" spans="5:20" x14ac:dyDescent="0.3">
      <c r="E82" s="166"/>
      <c r="F82" s="166"/>
      <c r="G82" s="166"/>
      <c r="H82" s="166"/>
      <c r="J82" s="155" t="s">
        <v>389</v>
      </c>
      <c r="K82" s="178">
        <v>222865</v>
      </c>
      <c r="L82" s="178">
        <v>445730</v>
      </c>
      <c r="M82" s="178">
        <v>1167812</v>
      </c>
      <c r="N82" s="178">
        <v>1836407</v>
      </c>
      <c r="Q82" s="165"/>
      <c r="R82" s="165"/>
      <c r="S82" s="165"/>
      <c r="T82" s="165"/>
    </row>
    <row r="83" spans="5:20" x14ac:dyDescent="0.3">
      <c r="E83" s="166"/>
      <c r="F83" s="166"/>
      <c r="G83" s="166"/>
      <c r="H83" s="166"/>
      <c r="J83" s="155" t="s">
        <v>390</v>
      </c>
      <c r="K83" s="178">
        <v>642395</v>
      </c>
      <c r="L83" s="178">
        <v>1284790</v>
      </c>
      <c r="M83" s="178">
        <v>3366151</v>
      </c>
      <c r="N83" s="178">
        <v>5293336</v>
      </c>
      <c r="Q83" s="165"/>
      <c r="R83" s="165"/>
      <c r="S83" s="165"/>
      <c r="T83" s="165"/>
    </row>
    <row r="84" spans="5:20" x14ac:dyDescent="0.3">
      <c r="E84" s="166"/>
      <c r="F84" s="166"/>
      <c r="G84" s="166"/>
      <c r="H84" s="166"/>
      <c r="J84" s="155" t="s">
        <v>391</v>
      </c>
      <c r="K84" s="178">
        <v>94429</v>
      </c>
      <c r="L84" s="178">
        <v>188859</v>
      </c>
      <c r="M84" s="178">
        <v>716712</v>
      </c>
      <c r="N84" s="178">
        <v>1000000</v>
      </c>
      <c r="Q84" s="165"/>
      <c r="R84" s="165"/>
      <c r="S84" s="165"/>
      <c r="T84" s="165"/>
    </row>
    <row r="85" spans="5:20" x14ac:dyDescent="0.3">
      <c r="E85" s="166"/>
      <c r="F85" s="166"/>
      <c r="G85" s="166"/>
      <c r="H85" s="166"/>
      <c r="J85" s="155" t="s">
        <v>392</v>
      </c>
      <c r="K85" s="178">
        <v>398703</v>
      </c>
      <c r="L85" s="178">
        <v>797405</v>
      </c>
      <c r="M85" s="178">
        <v>2089202</v>
      </c>
      <c r="N85" s="178">
        <v>3285310</v>
      </c>
      <c r="Q85" s="165"/>
      <c r="R85" s="165"/>
      <c r="S85" s="165"/>
      <c r="T85" s="165"/>
    </row>
    <row r="86" spans="5:20" x14ac:dyDescent="0.3">
      <c r="E86" s="166"/>
      <c r="F86" s="166"/>
      <c r="G86" s="166"/>
      <c r="H86" s="166"/>
      <c r="J86" s="155" t="s">
        <v>393</v>
      </c>
      <c r="K86" s="178">
        <v>341113</v>
      </c>
      <c r="L86" s="178">
        <v>682226</v>
      </c>
      <c r="M86" s="178">
        <v>1787433</v>
      </c>
      <c r="N86" s="178">
        <v>2810773</v>
      </c>
      <c r="Q86" s="165"/>
      <c r="R86" s="165"/>
      <c r="S86" s="165"/>
      <c r="T86" s="165"/>
    </row>
    <row r="87" spans="5:20" x14ac:dyDescent="0.3">
      <c r="E87" s="166"/>
      <c r="F87" s="166"/>
      <c r="G87" s="166"/>
      <c r="H87" s="166"/>
      <c r="J87" s="155" t="s">
        <v>394</v>
      </c>
      <c r="K87" s="178">
        <v>145540</v>
      </c>
      <c r="L87" s="178">
        <v>291081</v>
      </c>
      <c r="M87" s="178">
        <v>762632</v>
      </c>
      <c r="N87" s="178">
        <v>1199253</v>
      </c>
      <c r="Q87" s="165"/>
      <c r="R87" s="165"/>
      <c r="S87" s="165"/>
      <c r="T87" s="165"/>
    </row>
    <row r="88" spans="5:20" x14ac:dyDescent="0.3">
      <c r="E88" s="166"/>
      <c r="F88" s="166"/>
      <c r="G88" s="166"/>
      <c r="H88" s="166"/>
      <c r="J88" s="155" t="s">
        <v>395</v>
      </c>
      <c r="K88" s="178">
        <v>59019</v>
      </c>
      <c r="L88" s="178">
        <v>118038</v>
      </c>
      <c r="M88" s="178">
        <v>822942</v>
      </c>
      <c r="N88" s="178">
        <v>1000000</v>
      </c>
      <c r="Q88" s="165"/>
      <c r="R88" s="165"/>
      <c r="S88" s="165"/>
      <c r="T88" s="165"/>
    </row>
    <row r="89" spans="5:20" x14ac:dyDescent="0.3">
      <c r="E89" s="166"/>
      <c r="F89" s="166"/>
      <c r="G89" s="166"/>
      <c r="H89" s="166"/>
      <c r="J89" s="155" t="s">
        <v>396</v>
      </c>
      <c r="K89" s="178">
        <v>308240</v>
      </c>
      <c r="L89" s="178">
        <v>616480</v>
      </c>
      <c r="M89" s="178">
        <v>1615178</v>
      </c>
      <c r="N89" s="178">
        <v>2539899</v>
      </c>
      <c r="Q89" s="165"/>
      <c r="R89" s="165"/>
      <c r="S89" s="165"/>
      <c r="T89" s="165"/>
    </row>
    <row r="90" spans="5:20" x14ac:dyDescent="0.3">
      <c r="E90" s="166"/>
      <c r="F90" s="166"/>
      <c r="G90" s="166"/>
      <c r="H90" s="166"/>
      <c r="J90" s="155" t="s">
        <v>397</v>
      </c>
      <c r="K90" s="178">
        <v>358619</v>
      </c>
      <c r="L90" s="178">
        <v>717239</v>
      </c>
      <c r="M90" s="178">
        <v>1879166</v>
      </c>
      <c r="N90" s="178">
        <v>2955024</v>
      </c>
      <c r="Q90" s="165"/>
      <c r="R90" s="165"/>
      <c r="S90" s="165"/>
      <c r="T90" s="165"/>
    </row>
    <row r="91" spans="5:20" x14ac:dyDescent="0.3">
      <c r="E91" s="166"/>
      <c r="F91" s="166"/>
      <c r="G91" s="166"/>
      <c r="H91" s="166"/>
      <c r="J91" s="155" t="s">
        <v>398</v>
      </c>
      <c r="K91" s="178">
        <v>144657</v>
      </c>
      <c r="L91" s="178">
        <v>289313</v>
      </c>
      <c r="M91" s="178">
        <v>758000</v>
      </c>
      <c r="N91" s="178">
        <v>1191970</v>
      </c>
      <c r="Q91" s="165"/>
      <c r="R91" s="165"/>
      <c r="S91" s="165"/>
      <c r="T91" s="165"/>
    </row>
    <row r="92" spans="5:20" x14ac:dyDescent="0.3">
      <c r="E92" s="166"/>
      <c r="F92" s="166"/>
      <c r="G92" s="166"/>
      <c r="H92" s="166"/>
      <c r="J92" s="155" t="s">
        <v>399</v>
      </c>
      <c r="K92" s="178">
        <v>129146</v>
      </c>
      <c r="L92" s="178">
        <v>258291</v>
      </c>
      <c r="M92" s="178">
        <v>676722</v>
      </c>
      <c r="N92" s="178">
        <v>1064159</v>
      </c>
      <c r="Q92" s="165"/>
      <c r="R92" s="165"/>
      <c r="S92" s="165"/>
      <c r="T92" s="165"/>
    </row>
    <row r="93" spans="5:20" x14ac:dyDescent="0.3">
      <c r="E93" s="166"/>
      <c r="F93" s="166"/>
      <c r="G93" s="166"/>
      <c r="H93" s="166"/>
      <c r="J93" s="155" t="s">
        <v>400</v>
      </c>
      <c r="K93" s="178">
        <v>141009</v>
      </c>
      <c r="L93" s="178">
        <v>282019</v>
      </c>
      <c r="M93" s="178">
        <v>738890</v>
      </c>
      <c r="N93" s="178">
        <v>1161918</v>
      </c>
      <c r="Q93" s="165"/>
      <c r="R93" s="165"/>
      <c r="S93" s="165"/>
      <c r="T93" s="165"/>
    </row>
    <row r="94" spans="5:20" x14ac:dyDescent="0.3">
      <c r="E94" s="166"/>
      <c r="F94" s="166"/>
      <c r="G94" s="166"/>
      <c r="H94" s="166"/>
      <c r="J94" s="155" t="s">
        <v>401</v>
      </c>
      <c r="K94" s="178">
        <v>109801</v>
      </c>
      <c r="L94" s="178">
        <v>219603</v>
      </c>
      <c r="M94" s="178">
        <v>670596</v>
      </c>
      <c r="N94" s="178">
        <v>1000000</v>
      </c>
      <c r="Q94" s="165"/>
      <c r="R94" s="165"/>
      <c r="S94" s="165"/>
      <c r="T94" s="165"/>
    </row>
    <row r="95" spans="5:20" x14ac:dyDescent="0.3">
      <c r="E95" s="166"/>
      <c r="F95" s="166"/>
      <c r="G95" s="166"/>
      <c r="H95" s="166"/>
      <c r="J95" s="155" t="s">
        <v>402</v>
      </c>
      <c r="K95" s="178">
        <v>50838</v>
      </c>
      <c r="L95" s="178">
        <v>101677</v>
      </c>
      <c r="M95" s="178">
        <v>847485</v>
      </c>
      <c r="N95" s="178">
        <v>1000000</v>
      </c>
      <c r="Q95" s="165"/>
      <c r="R95" s="165"/>
      <c r="S95" s="165"/>
      <c r="T95" s="165"/>
    </row>
    <row r="96" spans="5:20" x14ac:dyDescent="0.3">
      <c r="E96" s="166"/>
      <c r="F96" s="166"/>
      <c r="G96" s="166"/>
      <c r="H96" s="166"/>
      <c r="J96" s="155" t="s">
        <v>403</v>
      </c>
      <c r="K96" s="178">
        <v>90544</v>
      </c>
      <c r="L96" s="178">
        <v>181087</v>
      </c>
      <c r="M96" s="178">
        <v>728369</v>
      </c>
      <c r="N96" s="178">
        <v>1000000</v>
      </c>
      <c r="Q96" s="165"/>
      <c r="R96" s="165"/>
      <c r="S96" s="165"/>
      <c r="T96" s="165"/>
    </row>
    <row r="97" spans="5:20" x14ac:dyDescent="0.3">
      <c r="E97" s="166"/>
      <c r="F97" s="166"/>
      <c r="G97" s="166"/>
      <c r="H97" s="166"/>
      <c r="J97" s="155" t="s">
        <v>404</v>
      </c>
      <c r="K97" s="178">
        <v>399360</v>
      </c>
      <c r="L97" s="178">
        <v>798720</v>
      </c>
      <c r="M97" s="178">
        <v>2092646</v>
      </c>
      <c r="N97" s="178">
        <v>3290726</v>
      </c>
      <c r="Q97" s="165"/>
      <c r="R97" s="165"/>
      <c r="S97" s="165"/>
      <c r="T97" s="165"/>
    </row>
    <row r="98" spans="5:20" x14ac:dyDescent="0.3">
      <c r="E98" s="166"/>
      <c r="F98" s="166"/>
      <c r="G98" s="166"/>
      <c r="H98" s="166"/>
      <c r="J98" s="155" t="s">
        <v>405</v>
      </c>
      <c r="K98" s="178">
        <v>586914</v>
      </c>
      <c r="L98" s="178">
        <v>1173829</v>
      </c>
      <c r="M98" s="178">
        <v>3075431</v>
      </c>
      <c r="N98" s="178">
        <v>4836174</v>
      </c>
      <c r="Q98" s="165"/>
      <c r="R98" s="165"/>
      <c r="S98" s="165"/>
      <c r="T98" s="165"/>
    </row>
    <row r="99" spans="5:20" x14ac:dyDescent="0.3">
      <c r="E99" s="166"/>
      <c r="F99" s="166"/>
      <c r="G99" s="166"/>
      <c r="H99" s="166"/>
      <c r="J99" s="155" t="s">
        <v>406</v>
      </c>
      <c r="K99" s="178">
        <v>147451</v>
      </c>
      <c r="L99" s="178">
        <v>294903</v>
      </c>
      <c r="M99" s="178">
        <v>772645</v>
      </c>
      <c r="N99" s="178">
        <v>1214999</v>
      </c>
      <c r="Q99" s="165"/>
      <c r="R99" s="165"/>
      <c r="S99" s="165"/>
      <c r="T99" s="165"/>
    </row>
    <row r="100" spans="5:20" x14ac:dyDescent="0.3">
      <c r="E100" s="166"/>
      <c r="F100" s="166"/>
      <c r="G100" s="166"/>
      <c r="H100" s="166"/>
      <c r="J100" s="155" t="s">
        <v>407</v>
      </c>
      <c r="K100" s="178">
        <v>311675</v>
      </c>
      <c r="L100" s="178">
        <v>623350</v>
      </c>
      <c r="M100" s="178">
        <v>1633178</v>
      </c>
      <c r="N100" s="178">
        <v>2568204</v>
      </c>
      <c r="Q100" s="165"/>
      <c r="R100" s="165"/>
      <c r="S100" s="165"/>
      <c r="T100" s="165"/>
    </row>
    <row r="101" spans="5:20" x14ac:dyDescent="0.3">
      <c r="E101" s="166"/>
      <c r="F101" s="166"/>
      <c r="G101" s="166"/>
      <c r="H101" s="166"/>
      <c r="J101" s="155" t="s">
        <v>408</v>
      </c>
      <c r="K101" s="178">
        <v>181981</v>
      </c>
      <c r="L101" s="178">
        <v>363962</v>
      </c>
      <c r="M101" s="178">
        <v>953581</v>
      </c>
      <c r="N101" s="178">
        <v>1499525</v>
      </c>
      <c r="Q101" s="165"/>
      <c r="R101" s="165"/>
      <c r="S101" s="165"/>
      <c r="T101" s="165"/>
    </row>
    <row r="102" spans="5:20" x14ac:dyDescent="0.3">
      <c r="E102" s="166"/>
      <c r="F102" s="166"/>
      <c r="G102" s="166"/>
      <c r="H102" s="166"/>
      <c r="J102" s="155" t="s">
        <v>409</v>
      </c>
      <c r="K102" s="178">
        <v>387760</v>
      </c>
      <c r="L102" s="178">
        <v>775519</v>
      </c>
      <c r="M102" s="178">
        <v>2031860</v>
      </c>
      <c r="N102" s="178">
        <v>3195139</v>
      </c>
      <c r="Q102" s="165"/>
      <c r="R102" s="165"/>
      <c r="S102" s="165"/>
      <c r="T102" s="165"/>
    </row>
    <row r="103" spans="5:20" x14ac:dyDescent="0.3">
      <c r="E103" s="166"/>
      <c r="F103" s="166"/>
      <c r="G103" s="166"/>
      <c r="H103" s="166"/>
      <c r="J103" s="155" t="s">
        <v>410</v>
      </c>
      <c r="K103" s="178">
        <v>150275</v>
      </c>
      <c r="L103" s="178">
        <v>300551</v>
      </c>
      <c r="M103" s="178">
        <v>787443</v>
      </c>
      <c r="N103" s="178">
        <v>1238269</v>
      </c>
      <c r="Q103" s="165"/>
      <c r="R103" s="165"/>
      <c r="S103" s="165"/>
      <c r="T103" s="165"/>
    </row>
    <row r="104" spans="5:20" x14ac:dyDescent="0.3">
      <c r="E104" s="166"/>
      <c r="F104" s="166"/>
      <c r="G104" s="166"/>
      <c r="H104" s="166"/>
      <c r="J104" s="155" t="s">
        <v>411</v>
      </c>
      <c r="K104" s="178">
        <v>238544</v>
      </c>
      <c r="L104" s="178">
        <v>477088</v>
      </c>
      <c r="M104" s="178">
        <v>1249970</v>
      </c>
      <c r="N104" s="178">
        <v>1965601</v>
      </c>
      <c r="Q104" s="165"/>
      <c r="R104" s="165"/>
      <c r="S104" s="165"/>
      <c r="T104" s="165"/>
    </row>
    <row r="105" spans="5:20" x14ac:dyDescent="0.3">
      <c r="E105" s="166"/>
      <c r="F105" s="166"/>
      <c r="G105" s="166"/>
      <c r="H105" s="166"/>
      <c r="J105" s="155" t="s">
        <v>412</v>
      </c>
      <c r="K105" s="178">
        <v>293060</v>
      </c>
      <c r="L105" s="178">
        <v>586121</v>
      </c>
      <c r="M105" s="178">
        <v>1535636</v>
      </c>
      <c r="N105" s="178">
        <v>2414817</v>
      </c>
      <c r="Q105" s="165"/>
      <c r="R105" s="165"/>
      <c r="S105" s="165"/>
      <c r="T105" s="165"/>
    </row>
    <row r="106" spans="5:20" x14ac:dyDescent="0.3">
      <c r="E106" s="166"/>
      <c r="F106" s="166"/>
      <c r="G106" s="166"/>
      <c r="H106" s="166"/>
      <c r="J106" s="155" t="s">
        <v>413</v>
      </c>
      <c r="K106" s="178">
        <v>192543</v>
      </c>
      <c r="L106" s="178">
        <v>385086</v>
      </c>
      <c r="M106" s="178">
        <v>1008926</v>
      </c>
      <c r="N106" s="178">
        <v>1586556</v>
      </c>
      <c r="Q106" s="165"/>
      <c r="R106" s="165"/>
      <c r="S106" s="165"/>
      <c r="T106" s="165"/>
    </row>
    <row r="107" spans="5:20" x14ac:dyDescent="0.3">
      <c r="E107" s="166"/>
      <c r="F107" s="166"/>
      <c r="G107" s="166"/>
      <c r="H107" s="166"/>
      <c r="J107" s="155" t="s">
        <v>414</v>
      </c>
      <c r="K107" s="178">
        <v>488856</v>
      </c>
      <c r="L107" s="178">
        <v>977712</v>
      </c>
      <c r="M107" s="178">
        <v>2561605</v>
      </c>
      <c r="N107" s="178">
        <v>4028173</v>
      </c>
      <c r="Q107" s="165"/>
      <c r="R107" s="165"/>
      <c r="S107" s="165"/>
      <c r="T107" s="165"/>
    </row>
    <row r="108" spans="5:20" x14ac:dyDescent="0.3">
      <c r="E108" s="166"/>
      <c r="F108" s="166"/>
      <c r="G108" s="166"/>
      <c r="H108" s="166"/>
      <c r="J108" s="155" t="s">
        <v>415</v>
      </c>
      <c r="K108" s="178">
        <v>162865</v>
      </c>
      <c r="L108" s="178">
        <v>325731</v>
      </c>
      <c r="M108" s="178">
        <v>853415</v>
      </c>
      <c r="N108" s="178">
        <v>1342011</v>
      </c>
      <c r="Q108" s="165"/>
      <c r="R108" s="165"/>
      <c r="S108" s="165"/>
      <c r="T108" s="165"/>
    </row>
    <row r="109" spans="5:20" x14ac:dyDescent="0.3">
      <c r="E109" s="166"/>
      <c r="F109" s="166"/>
      <c r="G109" s="166"/>
      <c r="H109" s="166"/>
      <c r="J109" s="155" t="s">
        <v>416</v>
      </c>
      <c r="K109" s="178">
        <v>92331</v>
      </c>
      <c r="L109" s="178">
        <v>184662</v>
      </c>
      <c r="M109" s="178">
        <v>723007</v>
      </c>
      <c r="N109" s="178">
        <v>1000000</v>
      </c>
      <c r="Q109" s="165"/>
      <c r="R109" s="165"/>
      <c r="S109" s="165"/>
      <c r="T109" s="165"/>
    </row>
    <row r="110" spans="5:20" x14ac:dyDescent="0.3">
      <c r="E110" s="166"/>
      <c r="F110" s="166"/>
      <c r="G110" s="166"/>
      <c r="H110" s="166"/>
      <c r="J110" s="155" t="s">
        <v>417</v>
      </c>
      <c r="K110" s="178">
        <v>440065</v>
      </c>
      <c r="L110" s="178">
        <v>880130</v>
      </c>
      <c r="M110" s="178">
        <v>2305940</v>
      </c>
      <c r="N110" s="178">
        <v>3626135</v>
      </c>
      <c r="Q110" s="165"/>
      <c r="R110" s="165"/>
      <c r="S110" s="165"/>
      <c r="T110" s="165"/>
    </row>
    <row r="111" spans="5:20" x14ac:dyDescent="0.3">
      <c r="E111" s="166"/>
      <c r="F111" s="166"/>
      <c r="G111" s="166"/>
      <c r="H111" s="166"/>
      <c r="J111" s="155" t="s">
        <v>418</v>
      </c>
      <c r="K111" s="178">
        <v>636287</v>
      </c>
      <c r="L111" s="178">
        <v>1272574</v>
      </c>
      <c r="M111" s="178">
        <v>3334143</v>
      </c>
      <c r="N111" s="178">
        <v>5243004</v>
      </c>
      <c r="Q111" s="165"/>
      <c r="R111" s="165"/>
      <c r="S111" s="165"/>
      <c r="T111" s="165"/>
    </row>
    <row r="112" spans="5:20" x14ac:dyDescent="0.3">
      <c r="E112" s="166"/>
      <c r="F112" s="166"/>
      <c r="G112" s="166"/>
      <c r="H112" s="166"/>
      <c r="J112" s="155" t="s">
        <v>419</v>
      </c>
      <c r="K112" s="178">
        <v>303647</v>
      </c>
      <c r="L112" s="178">
        <v>607294</v>
      </c>
      <c r="M112" s="178">
        <v>1591109</v>
      </c>
      <c r="N112" s="178">
        <v>2502050</v>
      </c>
      <c r="Q112" s="165"/>
      <c r="R112" s="165"/>
      <c r="S112" s="165"/>
      <c r="T112" s="165"/>
    </row>
    <row r="113" spans="5:20" x14ac:dyDescent="0.3">
      <c r="E113" s="166"/>
      <c r="F113" s="166"/>
      <c r="G113" s="166"/>
      <c r="H113" s="166"/>
      <c r="J113" s="155" t="s">
        <v>420</v>
      </c>
      <c r="K113" s="178">
        <v>82298</v>
      </c>
      <c r="L113" s="178">
        <v>164596</v>
      </c>
      <c r="M113" s="178">
        <v>753105</v>
      </c>
      <c r="N113" s="178">
        <v>1000000</v>
      </c>
      <c r="Q113" s="165"/>
      <c r="R113" s="165"/>
      <c r="S113" s="165"/>
      <c r="T113" s="165"/>
    </row>
    <row r="114" spans="5:20" x14ac:dyDescent="0.3">
      <c r="E114" s="166"/>
      <c r="F114" s="166"/>
      <c r="G114" s="166"/>
      <c r="H114" s="166"/>
      <c r="J114" s="155" t="s">
        <v>421</v>
      </c>
      <c r="K114" s="178">
        <v>238805</v>
      </c>
      <c r="L114" s="178">
        <v>477610</v>
      </c>
      <c r="M114" s="178">
        <v>1251339</v>
      </c>
      <c r="N114" s="178">
        <v>1967754</v>
      </c>
      <c r="Q114" s="165"/>
      <c r="R114" s="165"/>
      <c r="S114" s="165"/>
      <c r="T114" s="165"/>
    </row>
    <row r="115" spans="5:20" x14ac:dyDescent="0.3">
      <c r="E115" s="166"/>
      <c r="F115" s="166"/>
      <c r="G115" s="166"/>
      <c r="H115" s="166"/>
      <c r="J115" s="155" t="s">
        <v>422</v>
      </c>
      <c r="K115" s="178">
        <v>75450</v>
      </c>
      <c r="L115" s="178">
        <v>150899</v>
      </c>
      <c r="M115" s="178">
        <v>773651</v>
      </c>
      <c r="N115" s="178">
        <v>1000000</v>
      </c>
      <c r="Q115" s="165"/>
      <c r="R115" s="165"/>
      <c r="S115" s="165"/>
      <c r="T115" s="165"/>
    </row>
    <row r="116" spans="5:20" x14ac:dyDescent="0.3">
      <c r="E116" s="166"/>
      <c r="F116" s="166"/>
      <c r="G116" s="166"/>
      <c r="H116" s="166"/>
      <c r="J116" s="155" t="s">
        <v>423</v>
      </c>
      <c r="K116" s="178">
        <v>320857</v>
      </c>
      <c r="L116" s="178">
        <v>641715</v>
      </c>
      <c r="M116" s="178">
        <v>1681292</v>
      </c>
      <c r="N116" s="178">
        <v>2643864</v>
      </c>
      <c r="Q116" s="165"/>
      <c r="R116" s="165"/>
      <c r="S116" s="165"/>
      <c r="T116" s="165"/>
    </row>
    <row r="117" spans="5:20" x14ac:dyDescent="0.3">
      <c r="E117" s="166"/>
      <c r="F117" s="166"/>
      <c r="G117" s="166"/>
      <c r="H117" s="166"/>
      <c r="J117" s="155" t="s">
        <v>424</v>
      </c>
      <c r="K117" s="178">
        <v>88476</v>
      </c>
      <c r="L117" s="178">
        <v>176952</v>
      </c>
      <c r="M117" s="178">
        <v>734572</v>
      </c>
      <c r="N117" s="178">
        <v>1000000</v>
      </c>
      <c r="Q117" s="165"/>
      <c r="R117" s="165"/>
      <c r="S117" s="165"/>
      <c r="T117" s="165"/>
    </row>
    <row r="118" spans="5:20" x14ac:dyDescent="0.3">
      <c r="E118" s="166"/>
      <c r="F118" s="166"/>
      <c r="G118" s="166"/>
      <c r="H118" s="166"/>
      <c r="J118" s="155" t="s">
        <v>425</v>
      </c>
      <c r="K118" s="178">
        <v>370500</v>
      </c>
      <c r="L118" s="178">
        <v>741000</v>
      </c>
      <c r="M118" s="178">
        <v>1941421</v>
      </c>
      <c r="N118" s="178">
        <v>3052921</v>
      </c>
      <c r="Q118" s="165"/>
      <c r="R118" s="165"/>
      <c r="S118" s="165"/>
      <c r="T118" s="165"/>
    </row>
    <row r="119" spans="5:20" x14ac:dyDescent="0.3">
      <c r="E119" s="166"/>
      <c r="F119" s="166"/>
      <c r="G119" s="166"/>
      <c r="H119" s="166"/>
      <c r="J119" s="155" t="s">
        <v>426</v>
      </c>
      <c r="K119" s="178">
        <v>27938</v>
      </c>
      <c r="L119" s="178">
        <v>55876</v>
      </c>
      <c r="M119" s="178">
        <v>916187</v>
      </c>
      <c r="N119" s="178">
        <v>1000000</v>
      </c>
      <c r="Q119" s="165"/>
      <c r="R119" s="165"/>
      <c r="S119" s="165"/>
      <c r="T119" s="165"/>
    </row>
    <row r="120" spans="5:20" x14ac:dyDescent="0.3">
      <c r="E120" s="166"/>
      <c r="F120" s="166"/>
      <c r="G120" s="166"/>
      <c r="H120" s="166"/>
      <c r="J120" s="155" t="s">
        <v>427</v>
      </c>
      <c r="K120" s="178">
        <v>312071</v>
      </c>
      <c r="L120" s="178">
        <v>624141</v>
      </c>
      <c r="M120" s="178">
        <v>1635250</v>
      </c>
      <c r="N120" s="178">
        <v>2571462</v>
      </c>
      <c r="Q120" s="165"/>
      <c r="R120" s="165"/>
      <c r="S120" s="165"/>
      <c r="T120" s="165"/>
    </row>
    <row r="121" spans="5:20" x14ac:dyDescent="0.3">
      <c r="E121" s="166"/>
      <c r="F121" s="166"/>
      <c r="G121" s="166"/>
      <c r="H121" s="166"/>
      <c r="J121" s="155" t="s">
        <v>428</v>
      </c>
      <c r="K121" s="178">
        <v>33868</v>
      </c>
      <c r="L121" s="178">
        <v>67737</v>
      </c>
      <c r="M121" s="178">
        <v>898395</v>
      </c>
      <c r="N121" s="178">
        <v>1000000</v>
      </c>
      <c r="Q121" s="165"/>
      <c r="R121" s="165"/>
      <c r="S121" s="165"/>
      <c r="T121" s="165"/>
    </row>
    <row r="122" spans="5:20" x14ac:dyDescent="0.3">
      <c r="E122" s="166"/>
      <c r="F122" s="166"/>
      <c r="G122" s="166"/>
      <c r="H122" s="166"/>
      <c r="J122" s="155" t="s">
        <v>429</v>
      </c>
      <c r="K122" s="178">
        <v>90169</v>
      </c>
      <c r="L122" s="178">
        <v>180338</v>
      </c>
      <c r="M122" s="178">
        <v>729493</v>
      </c>
      <c r="N122" s="178">
        <v>1000000</v>
      </c>
      <c r="Q122" s="165"/>
      <c r="R122" s="165"/>
      <c r="S122" s="165"/>
      <c r="T122" s="165"/>
    </row>
    <row r="123" spans="5:20" x14ac:dyDescent="0.3">
      <c r="E123" s="166"/>
      <c r="F123" s="166"/>
      <c r="G123" s="166"/>
      <c r="H123" s="166"/>
      <c r="J123" s="155" t="s">
        <v>430</v>
      </c>
      <c r="K123" s="178">
        <v>261696</v>
      </c>
      <c r="L123" s="178">
        <v>523392</v>
      </c>
      <c r="M123" s="178">
        <v>1371286</v>
      </c>
      <c r="N123" s="178">
        <v>2156374</v>
      </c>
      <c r="Q123" s="165"/>
      <c r="R123" s="165"/>
      <c r="S123" s="165"/>
      <c r="T123" s="165"/>
    </row>
    <row r="124" spans="5:20" x14ac:dyDescent="0.3">
      <c r="E124" s="166"/>
      <c r="F124" s="166"/>
      <c r="G124" s="166"/>
      <c r="H124" s="166"/>
      <c r="J124" s="155" t="s">
        <v>431</v>
      </c>
      <c r="K124" s="178">
        <v>128928</v>
      </c>
      <c r="L124" s="178">
        <v>257856</v>
      </c>
      <c r="M124" s="178">
        <v>675583</v>
      </c>
      <c r="N124" s="178">
        <v>1062367</v>
      </c>
      <c r="Q124" s="165"/>
      <c r="R124" s="165"/>
      <c r="S124" s="165"/>
      <c r="T124" s="165"/>
    </row>
    <row r="125" spans="5:20" x14ac:dyDescent="0.3">
      <c r="E125" s="166"/>
      <c r="F125" s="166"/>
      <c r="G125" s="166"/>
      <c r="H125" s="166"/>
      <c r="J125" s="155" t="s">
        <v>432</v>
      </c>
      <c r="K125" s="178">
        <v>326826</v>
      </c>
      <c r="L125" s="178">
        <v>653653</v>
      </c>
      <c r="M125" s="178">
        <v>1712570</v>
      </c>
      <c r="N125" s="178">
        <v>2693049</v>
      </c>
      <c r="Q125" s="165"/>
      <c r="R125" s="165"/>
      <c r="S125" s="165"/>
      <c r="T125" s="165"/>
    </row>
    <row r="126" spans="5:20" x14ac:dyDescent="0.3">
      <c r="E126" s="166"/>
      <c r="F126" s="166"/>
      <c r="G126" s="166"/>
      <c r="H126" s="166"/>
      <c r="J126" s="155" t="s">
        <v>433</v>
      </c>
      <c r="K126" s="178">
        <v>473129</v>
      </c>
      <c r="L126" s="178">
        <v>946258</v>
      </c>
      <c r="M126" s="178">
        <v>2479195</v>
      </c>
      <c r="N126" s="178">
        <v>3898582</v>
      </c>
      <c r="Q126" s="165"/>
      <c r="R126" s="165"/>
      <c r="S126" s="165"/>
      <c r="T126" s="165"/>
    </row>
    <row r="127" spans="5:20" x14ac:dyDescent="0.3">
      <c r="E127" s="166"/>
      <c r="F127" s="166"/>
      <c r="G127" s="166"/>
      <c r="H127" s="166"/>
      <c r="J127" s="155" t="s">
        <v>434</v>
      </c>
      <c r="K127" s="178">
        <v>466698</v>
      </c>
      <c r="L127" s="178">
        <v>933396</v>
      </c>
      <c r="M127" s="178">
        <v>2445498</v>
      </c>
      <c r="N127" s="178">
        <v>3845592</v>
      </c>
      <c r="Q127" s="165"/>
      <c r="R127" s="165"/>
      <c r="S127" s="165"/>
      <c r="T127" s="165"/>
    </row>
    <row r="128" spans="5:20" x14ac:dyDescent="0.3">
      <c r="E128" s="166"/>
      <c r="F128" s="166"/>
      <c r="G128" s="166"/>
      <c r="H128" s="166"/>
      <c r="J128" s="155" t="s">
        <v>435</v>
      </c>
      <c r="K128" s="178">
        <v>190593</v>
      </c>
      <c r="L128" s="178">
        <v>381186</v>
      </c>
      <c r="M128" s="178">
        <v>998706</v>
      </c>
      <c r="N128" s="178">
        <v>1570485</v>
      </c>
      <c r="Q128" s="165"/>
      <c r="R128" s="165"/>
      <c r="S128" s="165"/>
      <c r="T128" s="165"/>
    </row>
    <row r="129" spans="5:20" x14ac:dyDescent="0.3">
      <c r="E129" s="166"/>
      <c r="F129" s="166"/>
      <c r="G129" s="166"/>
      <c r="H129" s="166"/>
      <c r="J129" s="155" t="s">
        <v>436</v>
      </c>
      <c r="K129" s="178">
        <v>83816</v>
      </c>
      <c r="L129" s="178">
        <v>167632</v>
      </c>
      <c r="M129" s="178">
        <v>748553</v>
      </c>
      <c r="N129" s="178">
        <v>1000000</v>
      </c>
      <c r="Q129" s="165"/>
      <c r="R129" s="165"/>
      <c r="S129" s="165"/>
      <c r="T129" s="165"/>
    </row>
    <row r="130" spans="5:20" x14ac:dyDescent="0.3">
      <c r="E130" s="166"/>
      <c r="F130" s="166"/>
      <c r="G130" s="166"/>
      <c r="H130" s="166"/>
      <c r="J130" s="155" t="s">
        <v>437</v>
      </c>
      <c r="K130" s="178">
        <v>408723</v>
      </c>
      <c r="L130" s="178">
        <v>817446</v>
      </c>
      <c r="M130" s="178">
        <v>2141709</v>
      </c>
      <c r="N130" s="178">
        <v>3367878</v>
      </c>
      <c r="Q130" s="165"/>
      <c r="R130" s="165"/>
      <c r="S130" s="165"/>
      <c r="T130" s="165"/>
    </row>
    <row r="131" spans="5:20" x14ac:dyDescent="0.3">
      <c r="E131" s="166"/>
      <c r="F131" s="166"/>
      <c r="G131" s="166"/>
      <c r="H131" s="166"/>
      <c r="J131" s="155" t="s">
        <v>438</v>
      </c>
      <c r="K131" s="178">
        <v>464050</v>
      </c>
      <c r="L131" s="178">
        <v>928100</v>
      </c>
      <c r="M131" s="178">
        <v>2431622</v>
      </c>
      <c r="N131" s="178">
        <v>3823772</v>
      </c>
      <c r="Q131" s="165"/>
      <c r="R131" s="165"/>
      <c r="S131" s="165"/>
      <c r="T131" s="165"/>
    </row>
    <row r="132" spans="5:20" x14ac:dyDescent="0.3">
      <c r="E132" s="166"/>
      <c r="F132" s="166"/>
      <c r="G132" s="166"/>
      <c r="H132" s="166"/>
      <c r="J132" s="155" t="s">
        <v>439</v>
      </c>
      <c r="K132" s="178">
        <v>39986</v>
      </c>
      <c r="L132" s="178">
        <v>79971</v>
      </c>
      <c r="M132" s="178">
        <v>880043</v>
      </c>
      <c r="N132" s="178">
        <v>1000000</v>
      </c>
      <c r="Q132" s="165"/>
      <c r="R132" s="165"/>
      <c r="S132" s="165"/>
      <c r="T132" s="165"/>
    </row>
    <row r="133" spans="5:20" x14ac:dyDescent="0.3">
      <c r="E133" s="166"/>
      <c r="F133" s="166"/>
      <c r="G133" s="166"/>
      <c r="H133" s="166"/>
      <c r="J133" s="155" t="s">
        <v>440</v>
      </c>
      <c r="K133" s="178">
        <v>194018</v>
      </c>
      <c r="L133" s="178">
        <v>388037</v>
      </c>
      <c r="M133" s="178">
        <v>1016656</v>
      </c>
      <c r="N133" s="178">
        <v>1598711</v>
      </c>
      <c r="Q133" s="165"/>
      <c r="R133" s="165"/>
      <c r="S133" s="165"/>
      <c r="T133" s="165"/>
    </row>
    <row r="134" spans="5:20" x14ac:dyDescent="0.3">
      <c r="E134" s="166"/>
      <c r="F134" s="166"/>
      <c r="G134" s="166"/>
      <c r="H134" s="166"/>
      <c r="J134" s="155" t="s">
        <v>441</v>
      </c>
      <c r="K134" s="178">
        <v>567147</v>
      </c>
      <c r="L134" s="178">
        <v>1134295</v>
      </c>
      <c r="M134" s="178">
        <v>2971853</v>
      </c>
      <c r="N134" s="178">
        <v>4673295</v>
      </c>
      <c r="Q134" s="165"/>
      <c r="R134" s="165"/>
      <c r="S134" s="165"/>
      <c r="T134" s="165"/>
    </row>
    <row r="135" spans="5:20" x14ac:dyDescent="0.3">
      <c r="E135" s="166"/>
      <c r="F135" s="166"/>
      <c r="G135" s="166"/>
      <c r="H135" s="166"/>
      <c r="J135" s="155" t="s">
        <v>442</v>
      </c>
      <c r="K135" s="178">
        <v>416133</v>
      </c>
      <c r="L135" s="178">
        <v>832266</v>
      </c>
      <c r="M135" s="178">
        <v>2180538</v>
      </c>
      <c r="N135" s="178">
        <v>3428937</v>
      </c>
      <c r="Q135" s="165"/>
      <c r="R135" s="165"/>
      <c r="S135" s="165"/>
      <c r="T135" s="165"/>
    </row>
    <row r="136" spans="5:20" x14ac:dyDescent="0.3">
      <c r="E136" s="166"/>
      <c r="F136" s="166"/>
      <c r="G136" s="166"/>
      <c r="H136" s="166"/>
      <c r="J136" s="155" t="s">
        <v>443</v>
      </c>
      <c r="K136" s="178">
        <v>114478</v>
      </c>
      <c r="L136" s="178">
        <v>228956</v>
      </c>
      <c r="M136" s="178">
        <v>656565</v>
      </c>
      <c r="N136" s="178">
        <v>1000000</v>
      </c>
      <c r="Q136" s="165"/>
      <c r="R136" s="165"/>
      <c r="S136" s="165"/>
      <c r="T136" s="165"/>
    </row>
    <row r="137" spans="5:20" x14ac:dyDescent="0.3">
      <c r="E137" s="166"/>
      <c r="F137" s="166"/>
      <c r="G137" s="166"/>
      <c r="H137" s="166"/>
      <c r="J137" s="155" t="s">
        <v>444</v>
      </c>
      <c r="K137" s="178">
        <v>436412</v>
      </c>
      <c r="L137" s="178">
        <v>872823</v>
      </c>
      <c r="M137" s="178">
        <v>2286796</v>
      </c>
      <c r="N137" s="178">
        <v>3596031</v>
      </c>
      <c r="Q137" s="165"/>
      <c r="R137" s="165"/>
      <c r="S137" s="165"/>
      <c r="T137" s="165"/>
    </row>
    <row r="138" spans="5:20" x14ac:dyDescent="0.3">
      <c r="E138" s="166"/>
      <c r="F138" s="166"/>
      <c r="G138" s="166"/>
      <c r="H138" s="166"/>
      <c r="J138" s="155" t="s">
        <v>445</v>
      </c>
      <c r="K138" s="178">
        <v>167353</v>
      </c>
      <c r="L138" s="178">
        <v>334705</v>
      </c>
      <c r="M138" s="178">
        <v>876927</v>
      </c>
      <c r="N138" s="178">
        <v>1378985</v>
      </c>
      <c r="Q138" s="165"/>
      <c r="R138" s="165"/>
      <c r="S138" s="165"/>
      <c r="T138" s="165"/>
    </row>
    <row r="139" spans="5:20" x14ac:dyDescent="0.3">
      <c r="E139" s="166"/>
      <c r="F139" s="166"/>
      <c r="G139" s="166"/>
      <c r="H139" s="166"/>
      <c r="J139" s="155" t="s">
        <v>446</v>
      </c>
      <c r="K139" s="178">
        <v>39573</v>
      </c>
      <c r="L139" s="178">
        <v>79146</v>
      </c>
      <c r="M139" s="178">
        <v>881281</v>
      </c>
      <c r="N139" s="178">
        <v>1000000</v>
      </c>
      <c r="Q139" s="165"/>
      <c r="R139" s="165"/>
      <c r="S139" s="165"/>
      <c r="T139" s="165"/>
    </row>
    <row r="140" spans="5:20" x14ac:dyDescent="0.3">
      <c r="E140" s="166"/>
      <c r="F140" s="166"/>
      <c r="G140" s="166"/>
      <c r="H140" s="166"/>
      <c r="J140" s="155" t="s">
        <v>447</v>
      </c>
      <c r="K140" s="178">
        <v>141929</v>
      </c>
      <c r="L140" s="178">
        <v>283858</v>
      </c>
      <c r="M140" s="178">
        <v>743709</v>
      </c>
      <c r="N140" s="178">
        <v>1169496</v>
      </c>
      <c r="Q140" s="165"/>
      <c r="R140" s="165"/>
      <c r="S140" s="165"/>
      <c r="T140" s="165"/>
    </row>
    <row r="141" spans="5:20" x14ac:dyDescent="0.3">
      <c r="E141" s="166"/>
      <c r="F141" s="166"/>
      <c r="G141" s="166"/>
      <c r="H141" s="166"/>
      <c r="J141" s="155" t="s">
        <v>448</v>
      </c>
      <c r="K141" s="178">
        <v>282554</v>
      </c>
      <c r="L141" s="178">
        <v>565108</v>
      </c>
      <c r="M141" s="178">
        <v>1480582</v>
      </c>
      <c r="N141" s="178">
        <v>2328244</v>
      </c>
      <c r="Q141" s="165"/>
      <c r="R141" s="165"/>
      <c r="S141" s="165"/>
      <c r="T141" s="165"/>
    </row>
    <row r="142" spans="5:20" x14ac:dyDescent="0.3">
      <c r="E142" s="166"/>
      <c r="F142" s="166"/>
      <c r="G142" s="166"/>
      <c r="H142" s="166"/>
      <c r="J142" s="155" t="s">
        <v>449</v>
      </c>
      <c r="K142" s="178">
        <v>69267</v>
      </c>
      <c r="L142" s="178">
        <v>138534</v>
      </c>
      <c r="M142" s="178">
        <v>792198</v>
      </c>
      <c r="N142" s="178">
        <v>1000000</v>
      </c>
      <c r="Q142" s="165"/>
      <c r="R142" s="165"/>
      <c r="S142" s="165"/>
      <c r="T142" s="165"/>
    </row>
    <row r="143" spans="5:20" x14ac:dyDescent="0.3">
      <c r="E143" s="166"/>
      <c r="F143" s="166"/>
      <c r="G143" s="166"/>
      <c r="H143" s="166"/>
      <c r="J143" s="155" t="s">
        <v>450</v>
      </c>
      <c r="K143" s="178">
        <v>198983</v>
      </c>
      <c r="L143" s="178">
        <v>397967</v>
      </c>
      <c r="M143" s="178">
        <v>1042674</v>
      </c>
      <c r="N143" s="178">
        <v>1639624</v>
      </c>
      <c r="Q143" s="165"/>
      <c r="R143" s="165"/>
      <c r="S143" s="165"/>
      <c r="T143" s="165"/>
    </row>
    <row r="144" spans="5:20" x14ac:dyDescent="0.3">
      <c r="E144" s="166"/>
      <c r="F144" s="166"/>
      <c r="G144" s="166"/>
      <c r="H144" s="166"/>
      <c r="J144" s="155" t="s">
        <v>451</v>
      </c>
      <c r="K144" s="178">
        <v>144203</v>
      </c>
      <c r="L144" s="178">
        <v>288406</v>
      </c>
      <c r="M144" s="178">
        <v>755623</v>
      </c>
      <c r="N144" s="178">
        <v>1188232</v>
      </c>
      <c r="Q144" s="165"/>
      <c r="R144" s="165"/>
      <c r="S144" s="165"/>
      <c r="T144" s="165"/>
    </row>
    <row r="145" spans="5:20" x14ac:dyDescent="0.3">
      <c r="E145" s="166"/>
      <c r="F145" s="166"/>
      <c r="G145" s="166"/>
      <c r="H145" s="166"/>
      <c r="J145" s="155" t="s">
        <v>452</v>
      </c>
      <c r="K145" s="178">
        <v>65981</v>
      </c>
      <c r="L145" s="178">
        <v>131963</v>
      </c>
      <c r="M145" s="178">
        <v>802056</v>
      </c>
      <c r="N145" s="178">
        <v>1000000</v>
      </c>
      <c r="Q145" s="165"/>
      <c r="R145" s="165"/>
      <c r="S145" s="165"/>
      <c r="T145" s="165"/>
    </row>
    <row r="146" spans="5:20" x14ac:dyDescent="0.3">
      <c r="E146" s="166"/>
      <c r="F146" s="166"/>
      <c r="G146" s="166"/>
      <c r="H146" s="166"/>
      <c r="J146" s="155" t="s">
        <v>453</v>
      </c>
      <c r="K146" s="178">
        <v>122813</v>
      </c>
      <c r="L146" s="178">
        <v>245626</v>
      </c>
      <c r="M146" s="178">
        <v>643539</v>
      </c>
      <c r="N146" s="178">
        <v>1011978</v>
      </c>
      <c r="Q146" s="165"/>
      <c r="R146" s="165"/>
      <c r="S146" s="165"/>
      <c r="T146" s="165"/>
    </row>
    <row r="147" spans="5:20" x14ac:dyDescent="0.3">
      <c r="E147" s="166"/>
      <c r="F147" s="166"/>
      <c r="G147" s="166"/>
      <c r="H147" s="166"/>
      <c r="J147" s="155" t="s">
        <v>454</v>
      </c>
      <c r="K147" s="178">
        <v>139984</v>
      </c>
      <c r="L147" s="178">
        <v>279969</v>
      </c>
      <c r="M147" s="178">
        <v>733518</v>
      </c>
      <c r="N147" s="178">
        <v>1153471</v>
      </c>
      <c r="Q147" s="165"/>
      <c r="R147" s="165"/>
      <c r="S147" s="165"/>
      <c r="T147" s="165"/>
    </row>
    <row r="148" spans="5:20" x14ac:dyDescent="0.3">
      <c r="E148" s="166"/>
      <c r="F148" s="166"/>
      <c r="G148" s="166"/>
      <c r="H148" s="166"/>
      <c r="J148" s="155" t="s">
        <v>455</v>
      </c>
      <c r="K148" s="178">
        <v>94027</v>
      </c>
      <c r="L148" s="178">
        <v>188054</v>
      </c>
      <c r="M148" s="178">
        <v>717920</v>
      </c>
      <c r="N148" s="178">
        <v>1000000</v>
      </c>
      <c r="Q148" s="165"/>
      <c r="R148" s="165"/>
      <c r="S148" s="165"/>
      <c r="T148" s="165"/>
    </row>
    <row r="149" spans="5:20" x14ac:dyDescent="0.3">
      <c r="E149" s="166"/>
      <c r="F149" s="166"/>
      <c r="G149" s="166"/>
      <c r="H149" s="166"/>
      <c r="J149" s="155" t="s">
        <v>456</v>
      </c>
      <c r="K149" s="178">
        <v>98731</v>
      </c>
      <c r="L149" s="178">
        <v>197462</v>
      </c>
      <c r="M149" s="178">
        <v>703807</v>
      </c>
      <c r="N149" s="178">
        <v>1000000</v>
      </c>
      <c r="Q149" s="165"/>
      <c r="R149" s="165"/>
      <c r="S149" s="165"/>
      <c r="T149" s="165"/>
    </row>
    <row r="150" spans="5:20" x14ac:dyDescent="0.3">
      <c r="E150" s="166"/>
      <c r="F150" s="166"/>
      <c r="G150" s="166"/>
      <c r="H150" s="166"/>
      <c r="J150" s="155" t="s">
        <v>457</v>
      </c>
      <c r="K150" s="178">
        <v>110255</v>
      </c>
      <c r="L150" s="178">
        <v>220510</v>
      </c>
      <c r="M150" s="178">
        <v>669235</v>
      </c>
      <c r="N150" s="178">
        <v>1000000</v>
      </c>
      <c r="Q150" s="165"/>
      <c r="R150" s="165"/>
      <c r="S150" s="165"/>
      <c r="T150" s="165"/>
    </row>
    <row r="151" spans="5:20" x14ac:dyDescent="0.3">
      <c r="E151" s="166"/>
      <c r="F151" s="166"/>
      <c r="G151" s="166"/>
      <c r="H151" s="166"/>
      <c r="J151" s="155" t="s">
        <v>458</v>
      </c>
      <c r="K151" s="178">
        <v>91387</v>
      </c>
      <c r="L151" s="178">
        <v>182774</v>
      </c>
      <c r="M151" s="178">
        <v>725838</v>
      </c>
      <c r="N151" s="178">
        <v>1000000</v>
      </c>
      <c r="Q151" s="165"/>
      <c r="R151" s="165"/>
      <c r="S151" s="165"/>
      <c r="T151" s="165"/>
    </row>
    <row r="152" spans="5:20" x14ac:dyDescent="0.3">
      <c r="E152" s="166"/>
      <c r="F152" s="166"/>
      <c r="G152" s="166"/>
      <c r="H152" s="166"/>
      <c r="J152" s="155" t="s">
        <v>459</v>
      </c>
      <c r="K152" s="178">
        <v>109808</v>
      </c>
      <c r="L152" s="178">
        <v>219617</v>
      </c>
      <c r="M152" s="178">
        <v>670575</v>
      </c>
      <c r="N152" s="178">
        <v>1000000</v>
      </c>
      <c r="Q152" s="165"/>
      <c r="R152" s="165"/>
      <c r="S152" s="165"/>
      <c r="T152" s="165"/>
    </row>
    <row r="153" spans="5:20" x14ac:dyDescent="0.3">
      <c r="E153" s="166"/>
      <c r="F153" s="166"/>
      <c r="G153" s="166"/>
      <c r="H153" s="166"/>
      <c r="J153" s="155" t="s">
        <v>460</v>
      </c>
      <c r="K153" s="178">
        <v>76133</v>
      </c>
      <c r="L153" s="178">
        <v>152265</v>
      </c>
      <c r="M153" s="178">
        <v>771602</v>
      </c>
      <c r="N153" s="178">
        <v>1000000</v>
      </c>
      <c r="Q153" s="165"/>
      <c r="R153" s="165"/>
      <c r="S153" s="165"/>
      <c r="T153" s="165"/>
    </row>
    <row r="154" spans="5:20" x14ac:dyDescent="0.3">
      <c r="E154" s="166"/>
      <c r="F154" s="166"/>
      <c r="G154" s="166"/>
      <c r="H154" s="166"/>
      <c r="J154" s="155" t="s">
        <v>461</v>
      </c>
      <c r="K154" s="178">
        <v>422866</v>
      </c>
      <c r="L154" s="178">
        <v>845731</v>
      </c>
      <c r="M154" s="178">
        <v>2215815</v>
      </c>
      <c r="N154" s="178">
        <v>3484412</v>
      </c>
      <c r="Q154" s="165"/>
      <c r="R154" s="165"/>
      <c r="S154" s="165"/>
      <c r="T154" s="165"/>
    </row>
    <row r="155" spans="5:20" x14ac:dyDescent="0.3">
      <c r="E155" s="166"/>
      <c r="F155" s="166"/>
      <c r="G155" s="166"/>
      <c r="H155" s="166"/>
      <c r="J155" s="155" t="s">
        <v>462</v>
      </c>
      <c r="K155" s="178">
        <v>117282</v>
      </c>
      <c r="L155" s="178">
        <v>234564</v>
      </c>
      <c r="M155" s="178">
        <v>648155</v>
      </c>
      <c r="N155" s="178">
        <v>1000000</v>
      </c>
      <c r="Q155" s="165"/>
      <c r="R155" s="165"/>
      <c r="S155" s="165"/>
      <c r="T155" s="165"/>
    </row>
    <row r="156" spans="5:20" x14ac:dyDescent="0.3">
      <c r="E156" s="166"/>
      <c r="F156" s="166"/>
      <c r="G156" s="166"/>
      <c r="H156" s="166"/>
      <c r="J156" s="155" t="s">
        <v>463</v>
      </c>
      <c r="K156" s="178">
        <v>62489</v>
      </c>
      <c r="L156" s="178">
        <v>124978</v>
      </c>
      <c r="M156" s="178">
        <v>812533</v>
      </c>
      <c r="N156" s="178">
        <v>1000000</v>
      </c>
      <c r="Q156" s="165"/>
      <c r="R156" s="165"/>
      <c r="S156" s="165"/>
      <c r="T156" s="165"/>
    </row>
    <row r="157" spans="5:20" x14ac:dyDescent="0.3">
      <c r="E157" s="166"/>
      <c r="F157" s="166"/>
      <c r="G157" s="166"/>
      <c r="H157" s="166"/>
      <c r="J157" s="155" t="s">
        <v>464</v>
      </c>
      <c r="K157" s="178">
        <v>142248</v>
      </c>
      <c r="L157" s="178">
        <v>284497</v>
      </c>
      <c r="M157" s="178">
        <v>745382</v>
      </c>
      <c r="N157" s="178">
        <v>1172127</v>
      </c>
      <c r="Q157" s="165"/>
      <c r="R157" s="165"/>
      <c r="S157" s="165"/>
      <c r="T157" s="165"/>
    </row>
    <row r="158" spans="5:20" x14ac:dyDescent="0.3">
      <c r="E158" s="166"/>
      <c r="F158" s="166"/>
      <c r="G158" s="166"/>
      <c r="H158" s="166"/>
      <c r="J158" s="155" t="s">
        <v>465</v>
      </c>
      <c r="K158" s="178">
        <v>178217</v>
      </c>
      <c r="L158" s="178">
        <v>356433</v>
      </c>
      <c r="M158" s="178">
        <v>933856</v>
      </c>
      <c r="N158" s="178">
        <v>1468506</v>
      </c>
      <c r="Q158" s="165"/>
      <c r="R158" s="165"/>
      <c r="S158" s="165"/>
      <c r="T158" s="165"/>
    </row>
    <row r="159" spans="5:20" x14ac:dyDescent="0.3">
      <c r="E159" s="166"/>
      <c r="F159" s="166"/>
      <c r="G159" s="166"/>
      <c r="H159" s="166"/>
      <c r="J159" s="155" t="s">
        <v>466</v>
      </c>
      <c r="K159" s="178">
        <v>88284</v>
      </c>
      <c r="L159" s="178">
        <v>176568</v>
      </c>
      <c r="M159" s="178">
        <v>735148</v>
      </c>
      <c r="N159" s="178">
        <v>1000000</v>
      </c>
      <c r="Q159" s="165"/>
      <c r="R159" s="165"/>
      <c r="S159" s="165"/>
      <c r="T159" s="165"/>
    </row>
    <row r="160" spans="5:20" x14ac:dyDescent="0.3">
      <c r="E160" s="166"/>
      <c r="F160" s="166"/>
      <c r="G160" s="166"/>
      <c r="H160" s="166"/>
      <c r="J160" s="155" t="s">
        <v>467</v>
      </c>
      <c r="K160" s="178">
        <v>516591</v>
      </c>
      <c r="L160" s="178">
        <v>1033182</v>
      </c>
      <c r="M160" s="178">
        <v>2706936</v>
      </c>
      <c r="N160" s="178">
        <v>4256708</v>
      </c>
      <c r="Q160" s="165"/>
      <c r="R160" s="165"/>
      <c r="S160" s="165"/>
      <c r="T160" s="165"/>
    </row>
    <row r="161" spans="5:20" x14ac:dyDescent="0.3">
      <c r="E161" s="166"/>
      <c r="F161" s="166"/>
      <c r="G161" s="166"/>
      <c r="H161" s="166"/>
      <c r="J161" s="155" t="s">
        <v>468</v>
      </c>
      <c r="K161" s="178">
        <v>327723</v>
      </c>
      <c r="L161" s="178">
        <v>655446</v>
      </c>
      <c r="M161" s="178">
        <v>1717268</v>
      </c>
      <c r="N161" s="178">
        <v>2700436</v>
      </c>
      <c r="Q161" s="165"/>
      <c r="R161" s="165"/>
      <c r="S161" s="165"/>
      <c r="T161" s="165"/>
    </row>
    <row r="162" spans="5:20" x14ac:dyDescent="0.3">
      <c r="E162" s="166"/>
      <c r="F162" s="166"/>
      <c r="G162" s="166"/>
      <c r="H162" s="166"/>
      <c r="J162" s="155" t="s">
        <v>469</v>
      </c>
      <c r="K162" s="178">
        <v>70467</v>
      </c>
      <c r="L162" s="178">
        <v>140934</v>
      </c>
      <c r="M162" s="178">
        <v>788598</v>
      </c>
      <c r="N162" s="178">
        <v>1000000</v>
      </c>
      <c r="Q162" s="165"/>
      <c r="R162" s="165"/>
      <c r="S162" s="165"/>
      <c r="T162" s="165"/>
    </row>
    <row r="163" spans="5:20" x14ac:dyDescent="0.3">
      <c r="E163" s="166"/>
      <c r="F163" s="166"/>
      <c r="G163" s="166"/>
      <c r="H163" s="166"/>
      <c r="J163" s="155" t="s">
        <v>470</v>
      </c>
      <c r="K163" s="178">
        <v>235858</v>
      </c>
      <c r="L163" s="178">
        <v>471715</v>
      </c>
      <c r="M163" s="178">
        <v>1235894</v>
      </c>
      <c r="N163" s="178">
        <v>1943467</v>
      </c>
      <c r="Q163" s="165"/>
      <c r="R163" s="165"/>
      <c r="S163" s="165"/>
      <c r="T163" s="165"/>
    </row>
    <row r="164" spans="5:20" x14ac:dyDescent="0.3">
      <c r="E164" s="166"/>
      <c r="F164" s="166"/>
      <c r="G164" s="166"/>
      <c r="H164" s="166"/>
      <c r="J164" s="155" t="s">
        <v>471</v>
      </c>
      <c r="K164" s="178">
        <v>59195</v>
      </c>
      <c r="L164" s="178">
        <v>118390</v>
      </c>
      <c r="M164" s="178">
        <v>822415</v>
      </c>
      <c r="N164" s="178">
        <v>1000000</v>
      </c>
      <c r="Q164" s="165"/>
      <c r="R164" s="165"/>
      <c r="S164" s="165"/>
      <c r="T164" s="165"/>
    </row>
    <row r="165" spans="5:20" x14ac:dyDescent="0.3">
      <c r="E165" s="166"/>
      <c r="F165" s="166"/>
      <c r="G165" s="166"/>
      <c r="H165" s="166"/>
      <c r="J165" s="155" t="s">
        <v>472</v>
      </c>
      <c r="K165" s="178">
        <v>44839</v>
      </c>
      <c r="L165" s="178">
        <v>89678</v>
      </c>
      <c r="M165" s="178">
        <v>865483</v>
      </c>
      <c r="N165" s="178">
        <v>1000000</v>
      </c>
      <c r="Q165" s="165"/>
      <c r="R165" s="165"/>
      <c r="S165" s="165"/>
      <c r="T165" s="165"/>
    </row>
    <row r="166" spans="5:20" x14ac:dyDescent="0.3">
      <c r="E166" s="166"/>
      <c r="F166" s="166"/>
      <c r="G166" s="166"/>
      <c r="H166" s="166"/>
      <c r="J166" s="155" t="s">
        <v>473</v>
      </c>
      <c r="K166" s="178">
        <v>357460</v>
      </c>
      <c r="L166" s="178">
        <v>714920</v>
      </c>
      <c r="M166" s="178">
        <v>1873091</v>
      </c>
      <c r="N166" s="178">
        <v>2945472</v>
      </c>
      <c r="Q166" s="165"/>
      <c r="R166" s="165"/>
      <c r="S166" s="165"/>
      <c r="T166" s="165"/>
    </row>
    <row r="167" spans="5:20" x14ac:dyDescent="0.3">
      <c r="E167" s="166"/>
      <c r="F167" s="166"/>
      <c r="G167" s="166"/>
      <c r="H167" s="166"/>
      <c r="J167" s="155" t="s">
        <v>474</v>
      </c>
      <c r="K167" s="178">
        <v>68814</v>
      </c>
      <c r="L167" s="178">
        <v>137628</v>
      </c>
      <c r="M167" s="178">
        <v>793558</v>
      </c>
      <c r="N167" s="178">
        <v>1000000</v>
      </c>
      <c r="Q167" s="165"/>
      <c r="R167" s="165"/>
      <c r="S167" s="165"/>
      <c r="T167" s="165"/>
    </row>
    <row r="168" spans="5:20" x14ac:dyDescent="0.3">
      <c r="E168" s="166"/>
      <c r="F168" s="166"/>
      <c r="G168" s="166"/>
      <c r="H168" s="166"/>
      <c r="J168" s="155" t="s">
        <v>475</v>
      </c>
      <c r="K168" s="178">
        <v>485323</v>
      </c>
      <c r="L168" s="178">
        <v>970645</v>
      </c>
      <c r="M168" s="178">
        <v>2543090</v>
      </c>
      <c r="N168" s="178">
        <v>3999058</v>
      </c>
      <c r="Q168" s="165"/>
      <c r="R168" s="165"/>
      <c r="S168" s="165"/>
      <c r="T168" s="165"/>
    </row>
    <row r="169" spans="5:20" x14ac:dyDescent="0.3">
      <c r="E169" s="166"/>
      <c r="F169" s="166"/>
      <c r="G169" s="166"/>
      <c r="H169" s="166"/>
      <c r="J169" s="155" t="s">
        <v>476</v>
      </c>
      <c r="K169" s="178">
        <v>476836</v>
      </c>
      <c r="L169" s="178">
        <v>953673</v>
      </c>
      <c r="M169" s="178">
        <v>2498623</v>
      </c>
      <c r="N169" s="178">
        <v>3929132</v>
      </c>
      <c r="Q169" s="165"/>
      <c r="R169" s="165"/>
      <c r="S169" s="165"/>
      <c r="T169" s="165"/>
    </row>
    <row r="170" spans="5:20" x14ac:dyDescent="0.3">
      <c r="J170" s="155" t="s">
        <v>477</v>
      </c>
      <c r="K170" s="178">
        <v>382889</v>
      </c>
      <c r="L170" s="178">
        <v>765779</v>
      </c>
      <c r="M170" s="178">
        <v>2006341</v>
      </c>
      <c r="N170" s="178">
        <v>3155009</v>
      </c>
      <c r="Q170" s="165"/>
      <c r="R170" s="165"/>
      <c r="S170" s="165"/>
      <c r="T170" s="165"/>
    </row>
    <row r="171" spans="5:20" x14ac:dyDescent="0.3">
      <c r="Q171" s="165"/>
      <c r="R171" s="165"/>
      <c r="S171" s="165"/>
      <c r="T171" s="165"/>
    </row>
    <row r="172" spans="5:20" x14ac:dyDescent="0.3">
      <c r="I172" s="170"/>
      <c r="J172" s="172"/>
      <c r="K172" s="172"/>
      <c r="L172" s="172"/>
      <c r="M172" s="172"/>
      <c r="Q172" s="165"/>
      <c r="R172" s="165"/>
      <c r="S172" s="165"/>
      <c r="T172" s="165"/>
    </row>
    <row r="173" spans="5:20" x14ac:dyDescent="0.3">
      <c r="Q173" s="165"/>
      <c r="R173" s="165"/>
      <c r="S173" s="165"/>
      <c r="T173" s="165"/>
    </row>
    <row r="174" spans="5:20" x14ac:dyDescent="0.3">
      <c r="Q174" s="165"/>
      <c r="R174" s="165"/>
      <c r="S174" s="165"/>
      <c r="T174" s="165"/>
    </row>
    <row r="175" spans="5:20" x14ac:dyDescent="0.3">
      <c r="Q175" s="165"/>
      <c r="R175" s="165"/>
      <c r="S175" s="165"/>
      <c r="T175" s="165"/>
    </row>
    <row r="176" spans="5:20" x14ac:dyDescent="0.3">
      <c r="Q176" s="165"/>
      <c r="R176" s="165"/>
      <c r="S176" s="165"/>
      <c r="T176" s="165"/>
    </row>
    <row r="177" spans="17:20" x14ac:dyDescent="0.3">
      <c r="Q177" s="165"/>
      <c r="R177" s="165"/>
      <c r="S177" s="165"/>
      <c r="T177" s="165"/>
    </row>
    <row r="178" spans="17:20" x14ac:dyDescent="0.3">
      <c r="Q178" s="165"/>
      <c r="R178" s="165"/>
      <c r="S178" s="165"/>
      <c r="T178" s="165"/>
    </row>
    <row r="179" spans="17:20" x14ac:dyDescent="0.3">
      <c r="Q179" s="165"/>
      <c r="R179" s="165"/>
      <c r="S179" s="165"/>
      <c r="T179" s="165"/>
    </row>
    <row r="180" spans="17:20" x14ac:dyDescent="0.3">
      <c r="Q180" s="165"/>
      <c r="R180" s="165"/>
      <c r="S180" s="165"/>
      <c r="T180" s="165"/>
    </row>
    <row r="181" spans="17:20" x14ac:dyDescent="0.3">
      <c r="Q181" s="165"/>
      <c r="R181" s="165"/>
      <c r="S181" s="165"/>
      <c r="T181" s="165"/>
    </row>
    <row r="182" spans="17:20" x14ac:dyDescent="0.3">
      <c r="Q182" s="165"/>
      <c r="R182" s="165"/>
      <c r="S182" s="165"/>
      <c r="T182" s="165"/>
    </row>
    <row r="183" spans="17:20" x14ac:dyDescent="0.3">
      <c r="Q183" s="165"/>
      <c r="R183" s="165"/>
      <c r="S183" s="165"/>
      <c r="T183" s="165"/>
    </row>
    <row r="184" spans="17:20" x14ac:dyDescent="0.3">
      <c r="Q184" s="165"/>
      <c r="R184" s="165"/>
      <c r="S184" s="165"/>
      <c r="T184" s="165"/>
    </row>
    <row r="185" spans="17:20" x14ac:dyDescent="0.3">
      <c r="Q185" s="165"/>
      <c r="R185" s="165"/>
      <c r="S185" s="165"/>
      <c r="T185" s="165"/>
    </row>
    <row r="186" spans="17:20" x14ac:dyDescent="0.3">
      <c r="Q186" s="165"/>
      <c r="R186" s="165"/>
      <c r="S186" s="165"/>
      <c r="T186" s="165"/>
    </row>
    <row r="187" spans="17:20" x14ac:dyDescent="0.3">
      <c r="Q187" s="165"/>
      <c r="R187" s="165"/>
      <c r="S187" s="165"/>
      <c r="T187" s="165"/>
    </row>
    <row r="188" spans="17:20" x14ac:dyDescent="0.3">
      <c r="Q188" s="165"/>
      <c r="R188" s="165"/>
      <c r="S188" s="165"/>
      <c r="T188" s="165"/>
    </row>
    <row r="189" spans="17:20" x14ac:dyDescent="0.3">
      <c r="Q189" s="165"/>
      <c r="R189" s="165"/>
      <c r="S189" s="165"/>
      <c r="T189" s="165"/>
    </row>
    <row r="190" spans="17:20" x14ac:dyDescent="0.3">
      <c r="Q190" s="165"/>
      <c r="R190" s="165"/>
      <c r="S190" s="165"/>
      <c r="T190" s="165"/>
    </row>
    <row r="191" spans="17:20" x14ac:dyDescent="0.3">
      <c r="Q191" s="165"/>
      <c r="R191" s="165"/>
      <c r="S191" s="165"/>
      <c r="T191" s="165"/>
    </row>
    <row r="192" spans="17:20" x14ac:dyDescent="0.3">
      <c r="Q192" s="165"/>
      <c r="R192" s="165"/>
      <c r="S192" s="165"/>
      <c r="T192" s="165"/>
    </row>
    <row r="193" spans="17:20" x14ac:dyDescent="0.3">
      <c r="Q193" s="165"/>
      <c r="R193" s="165"/>
      <c r="S193" s="165"/>
      <c r="T193" s="165"/>
    </row>
    <row r="194" spans="17:20" x14ac:dyDescent="0.3">
      <c r="Q194" s="165"/>
      <c r="R194" s="165"/>
      <c r="S194" s="165"/>
      <c r="T194" s="165"/>
    </row>
    <row r="195" spans="17:20" x14ac:dyDescent="0.3">
      <c r="Q195" s="165"/>
      <c r="R195" s="165"/>
      <c r="S195" s="165"/>
      <c r="T195" s="165"/>
    </row>
    <row r="196" spans="17:20" x14ac:dyDescent="0.3">
      <c r="Q196" s="165"/>
      <c r="R196" s="165"/>
      <c r="S196" s="165"/>
      <c r="T196" s="165"/>
    </row>
    <row r="197" spans="17:20" x14ac:dyDescent="0.3">
      <c r="Q197" s="165"/>
      <c r="R197" s="165"/>
      <c r="S197" s="165"/>
      <c r="T197" s="165"/>
    </row>
    <row r="198" spans="17:20" x14ac:dyDescent="0.3">
      <c r="Q198" s="165"/>
      <c r="R198" s="165"/>
      <c r="S198" s="165"/>
      <c r="T198" s="165"/>
    </row>
    <row r="199" spans="17:20" x14ac:dyDescent="0.3">
      <c r="Q199" s="165"/>
      <c r="R199" s="165"/>
      <c r="S199" s="165"/>
      <c r="T199" s="165"/>
    </row>
    <row r="200" spans="17:20" x14ac:dyDescent="0.3">
      <c r="Q200" s="165"/>
      <c r="R200" s="165"/>
      <c r="S200" s="165"/>
      <c r="T200" s="165"/>
    </row>
    <row r="201" spans="17:20" x14ac:dyDescent="0.3">
      <c r="Q201" s="165"/>
      <c r="R201" s="165"/>
      <c r="S201" s="165"/>
      <c r="T201" s="165"/>
    </row>
    <row r="202" spans="17:20" x14ac:dyDescent="0.3">
      <c r="Q202" s="165"/>
      <c r="R202" s="165"/>
      <c r="S202" s="165"/>
      <c r="T202" s="165"/>
    </row>
  </sheetData>
  <sheetProtection algorithmName="SHA-512" hashValue="FBhpghd99vck96nTWjzeUevc/KIitK/F3Cs7/JYF+OYDOer1ASpxxKk7A+6lxPJKRYIRj4H8Vdl0Z+N0I6+nCw==" saltValue="4tMcjyn0QjuSR2hPrhdBC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topLeftCell="A7" workbookViewId="0">
      <selection activeCell="O20" sqref="O20"/>
    </sheetView>
  </sheetViews>
  <sheetFormatPr defaultRowHeight="14.4" x14ac:dyDescent="0.3"/>
  <cols>
    <col min="2" max="2" width="33.5546875" customWidth="1"/>
    <col min="3" max="3" width="25.33203125" customWidth="1"/>
    <col min="4" max="4" width="19.33203125" customWidth="1"/>
    <col min="5" max="7" width="15.33203125" bestFit="1" customWidth="1"/>
    <col min="8" max="8" width="14.33203125" customWidth="1"/>
    <col min="9" max="9" width="14.109375" customWidth="1"/>
    <col min="10" max="10" width="17.33203125" customWidth="1"/>
    <col min="11" max="13" width="11.33203125" customWidth="1"/>
  </cols>
  <sheetData>
    <row r="2" spans="2:10" ht="22.35" customHeight="1" x14ac:dyDescent="0.4">
      <c r="B2" s="141" t="s">
        <v>478</v>
      </c>
      <c r="C2" s="286" t="s">
        <v>479</v>
      </c>
      <c r="D2" s="287"/>
      <c r="E2" s="287"/>
      <c r="F2" s="287"/>
      <c r="G2" s="287"/>
      <c r="H2" s="287"/>
      <c r="I2" s="287"/>
      <c r="J2" s="288"/>
    </row>
    <row r="5" spans="2:10" ht="21" x14ac:dyDescent="0.4">
      <c r="B5" s="142" t="s">
        <v>480</v>
      </c>
    </row>
    <row r="8" spans="2:10" ht="17.399999999999999" x14ac:dyDescent="0.3">
      <c r="B8" s="143" t="s">
        <v>235</v>
      </c>
      <c r="C8" s="144" t="s">
        <v>236</v>
      </c>
      <c r="D8" s="145" t="s">
        <v>237</v>
      </c>
      <c r="E8" s="146" t="s">
        <v>33</v>
      </c>
      <c r="F8" s="146" t="s">
        <v>34</v>
      </c>
      <c r="G8" s="146" t="s">
        <v>35</v>
      </c>
      <c r="H8" s="146" t="s">
        <v>100</v>
      </c>
    </row>
    <row r="9" spans="2:10" x14ac:dyDescent="0.3">
      <c r="B9" t="str">
        <f>'Table D - Match Funding'!B6</f>
        <v>Other UK Gov Funding</v>
      </c>
      <c r="C9">
        <f>'Table D - Match Funding'!C6</f>
        <v>0</v>
      </c>
      <c r="D9">
        <f>'Table D - Match Funding'!D6</f>
        <v>0</v>
      </c>
      <c r="E9">
        <f>'Table D - Match Funding'!E6</f>
        <v>0</v>
      </c>
      <c r="F9">
        <f>'Table D - Match Funding'!F6</f>
        <v>0</v>
      </c>
      <c r="G9">
        <f>'Table D - Match Funding'!G6</f>
        <v>0</v>
      </c>
      <c r="H9">
        <f>'Table D - Match Funding'!H6</f>
        <v>0</v>
      </c>
    </row>
    <row r="10" spans="2:10" x14ac:dyDescent="0.3">
      <c r="B10" t="str">
        <f>'Table D - Match Funding'!B7</f>
        <v>Local Authority Contribution</v>
      </c>
      <c r="C10">
        <f>'Table D - Match Funding'!C7</f>
        <v>0</v>
      </c>
      <c r="D10">
        <f>'Table D - Match Funding'!D7</f>
        <v>0</v>
      </c>
      <c r="E10">
        <f>'Table D - Match Funding'!E7</f>
        <v>0</v>
      </c>
      <c r="F10">
        <f>'Table D - Match Funding'!F7</f>
        <v>0</v>
      </c>
      <c r="G10">
        <f>'Table D - Match Funding'!G7</f>
        <v>0</v>
      </c>
      <c r="H10">
        <f>'Table D - Match Funding'!H7</f>
        <v>0</v>
      </c>
    </row>
    <row r="11" spans="2:10" x14ac:dyDescent="0.3">
      <c r="B11" t="str">
        <f>'Table D - Match Funding'!B8</f>
        <v xml:space="preserve">Third Party Funder </v>
      </c>
      <c r="C11">
        <f>'Table D - Match Funding'!C8</f>
        <v>0</v>
      </c>
      <c r="D11">
        <f>'Table D - Match Funding'!D8</f>
        <v>0</v>
      </c>
      <c r="E11">
        <f>'Table D - Match Funding'!E8</f>
        <v>0</v>
      </c>
      <c r="F11">
        <f>'Table D - Match Funding'!F8</f>
        <v>0</v>
      </c>
      <c r="G11">
        <f>'Table D - Match Funding'!G8</f>
        <v>0</v>
      </c>
      <c r="H11">
        <f>'Table D - Match Funding'!H8</f>
        <v>0</v>
      </c>
    </row>
    <row r="14" spans="2:10" ht="21" x14ac:dyDescent="0.4">
      <c r="B14" s="141" t="s">
        <v>481</v>
      </c>
    </row>
    <row r="16" spans="2:10" ht="15" thickBot="1" x14ac:dyDescent="0.35"/>
    <row r="17" spans="2:13" ht="31.2" thickBot="1" x14ac:dyDescent="0.35">
      <c r="B17" s="147" t="s">
        <v>482</v>
      </c>
      <c r="C17" s="148" t="s">
        <v>45</v>
      </c>
      <c r="D17" s="149" t="s">
        <v>219</v>
      </c>
      <c r="E17" s="150" t="s">
        <v>220</v>
      </c>
      <c r="F17" s="148" t="s">
        <v>65</v>
      </c>
      <c r="G17" s="151" t="s">
        <v>221</v>
      </c>
      <c r="H17" s="150" t="s">
        <v>222</v>
      </c>
      <c r="I17" s="148" t="s">
        <v>84</v>
      </c>
      <c r="J17" s="151" t="s">
        <v>223</v>
      </c>
      <c r="K17" s="148" t="s">
        <v>224</v>
      </c>
      <c r="L17" s="150" t="s">
        <v>225</v>
      </c>
      <c r="M17" s="152" t="s">
        <v>226</v>
      </c>
    </row>
    <row r="18" spans="2:13" x14ac:dyDescent="0.3">
      <c r="B18" t="s">
        <v>229</v>
      </c>
      <c r="C18">
        <f>'Table C - Allocation Summary'!E6</f>
        <v>826808</v>
      </c>
      <c r="D18">
        <f>'Table C - Allocation Summary'!F6</f>
        <v>0</v>
      </c>
      <c r="E18">
        <f>'Table C - Allocation Summary'!G6</f>
        <v>826808</v>
      </c>
      <c r="F18">
        <f>'Table C - Allocation Summary'!H6</f>
        <v>160160</v>
      </c>
      <c r="G18">
        <f>'Table C - Allocation Summary'!I6</f>
        <v>56982</v>
      </c>
      <c r="H18">
        <f>'Table C - Allocation Summary'!J6</f>
        <v>217142</v>
      </c>
      <c r="I18">
        <f>'Table C - Allocation Summary'!K6</f>
        <v>0</v>
      </c>
      <c r="J18">
        <f>'Table C - Allocation Summary'!L6</f>
        <v>0</v>
      </c>
      <c r="K18">
        <f>'Table C - Allocation Summary'!M6</f>
        <v>0</v>
      </c>
      <c r="L18">
        <f>'Table C - Allocation Summary'!N6</f>
        <v>1043950</v>
      </c>
      <c r="M18" s="34">
        <f>'Table C - Allocation Summary'!O6</f>
        <v>0.12135916686894163</v>
      </c>
    </row>
    <row r="19" spans="2:13" x14ac:dyDescent="0.3">
      <c r="B19" t="s">
        <v>230</v>
      </c>
      <c r="C19">
        <f>'Table C - Allocation Summary'!E7</f>
        <v>674392</v>
      </c>
      <c r="D19">
        <f>'Table C - Allocation Summary'!F7</f>
        <v>0</v>
      </c>
      <c r="E19">
        <f>'Table C - Allocation Summary'!G7</f>
        <v>674392</v>
      </c>
      <c r="F19">
        <f>'Table C - Allocation Summary'!H7</f>
        <v>647761</v>
      </c>
      <c r="G19">
        <f>'Table C - Allocation Summary'!I7</f>
        <v>156081</v>
      </c>
      <c r="H19">
        <f>'Table C - Allocation Summary'!J7</f>
        <v>803842</v>
      </c>
      <c r="I19">
        <f>'Table C - Allocation Summary'!K7</f>
        <v>455272</v>
      </c>
      <c r="J19">
        <f>'Table C - Allocation Summary'!L7</f>
        <v>154395</v>
      </c>
      <c r="K19">
        <f>'Table C - Allocation Summary'!M7</f>
        <v>609667</v>
      </c>
      <c r="L19">
        <f>'Table C - Allocation Summary'!N7</f>
        <v>2087901</v>
      </c>
      <c r="M19" s="34">
        <f>'Table C - Allocation Summary'!O7</f>
        <v>0.24271844998786349</v>
      </c>
    </row>
    <row r="20" spans="2:13" x14ac:dyDescent="0.3">
      <c r="B20" t="s">
        <v>231</v>
      </c>
      <c r="C20">
        <f>'Table C - Allocation Summary'!E8</f>
        <v>913540</v>
      </c>
      <c r="D20">
        <f>'Table C - Allocation Summary'!F8</f>
        <v>0</v>
      </c>
      <c r="E20">
        <f>'Table C - Allocation Summary'!G8</f>
        <v>913540</v>
      </c>
      <c r="F20">
        <f>'Table C - Allocation Summary'!H8</f>
        <v>1570059</v>
      </c>
      <c r="G20">
        <f>'Table C - Allocation Summary'!I8</f>
        <v>366427</v>
      </c>
      <c r="H20">
        <f>'Table C - Allocation Summary'!J8</f>
        <v>1936486</v>
      </c>
      <c r="I20">
        <f>'Table C - Allocation Summary'!K8</f>
        <v>2071428</v>
      </c>
      <c r="J20">
        <f>'Table C - Allocation Summary'!L8</f>
        <v>548847</v>
      </c>
      <c r="K20">
        <f>'Table C - Allocation Summary'!M8</f>
        <v>2620275</v>
      </c>
      <c r="L20">
        <f>'Table C - Allocation Summary'!N8</f>
        <v>5470301</v>
      </c>
      <c r="M20" s="34">
        <f>'Table C - Allocation Summary'!O8</f>
        <v>0.63592238314319482</v>
      </c>
    </row>
    <row r="23" spans="2:13" ht="21" x14ac:dyDescent="0.4">
      <c r="B23" s="142" t="s">
        <v>483</v>
      </c>
    </row>
    <row r="25" spans="2:13" ht="15" thickBot="1" x14ac:dyDescent="0.35"/>
    <row r="26" spans="2:13" ht="16.2" thickBot="1" x14ac:dyDescent="0.35">
      <c r="B26" s="156" t="s">
        <v>484</v>
      </c>
      <c r="C26" s="157" t="s">
        <v>485</v>
      </c>
      <c r="D26" s="157" t="s">
        <v>486</v>
      </c>
      <c r="E26" s="157" t="s">
        <v>487</v>
      </c>
      <c r="F26" s="157" t="s">
        <v>488</v>
      </c>
      <c r="G26" s="157" t="s">
        <v>489</v>
      </c>
      <c r="H26" s="157" t="s">
        <v>490</v>
      </c>
      <c r="I26" s="158" t="s">
        <v>491</v>
      </c>
      <c r="J26" s="159" t="s">
        <v>492</v>
      </c>
    </row>
    <row r="27" spans="2:13" x14ac:dyDescent="0.3">
      <c r="B27" s="34">
        <f>'Table C - Allocation Summary'!P6</f>
        <v>0.12626268734700197</v>
      </c>
      <c r="C27" s="34">
        <f>'Table C - Allocation Summary'!Q6</f>
        <v>0.87373731265299803</v>
      </c>
      <c r="D27" s="34">
        <f>'Table C - Allocation Summary'!R6</f>
        <v>0</v>
      </c>
      <c r="E27" s="34">
        <f>'Table C - Allocation Summary'!S6</f>
        <v>1</v>
      </c>
      <c r="F27" s="34">
        <f>'Table C - Allocation Summary'!T6</f>
        <v>0</v>
      </c>
      <c r="G27" s="34">
        <f>'Table C - Allocation Summary'!U6</f>
        <v>0</v>
      </c>
      <c r="H27" s="34">
        <f>'Table C - Allocation Summary'!V6</f>
        <v>0.1</v>
      </c>
      <c r="I27" s="34">
        <f>'Table C - Allocation Summary'!W6</f>
        <v>0.9</v>
      </c>
      <c r="J27" s="34" t="str">
        <f>'Table C - Allocation Summary'!X6</f>
        <v>2022/23</v>
      </c>
    </row>
    <row r="28" spans="2:13" x14ac:dyDescent="0.3">
      <c r="B28" s="34">
        <f>'Table C - Allocation Summary'!P7</f>
        <v>0.30959738549686233</v>
      </c>
      <c r="C28" s="34">
        <f>'Table C - Allocation Summary'!Q7</f>
        <v>0.69040261450313767</v>
      </c>
      <c r="D28" s="34">
        <f>'Table C - Allocation Summary'!R7</f>
        <v>0</v>
      </c>
      <c r="E28" s="34">
        <f>'Table C - Allocation Summary'!S7</f>
        <v>1</v>
      </c>
      <c r="F28" s="34">
        <f>'Table C - Allocation Summary'!T7</f>
        <v>0.10274133256351418</v>
      </c>
      <c r="G28" s="34">
        <f>'Table C - Allocation Summary'!U7</f>
        <v>0.89725866743648586</v>
      </c>
      <c r="H28" s="34">
        <f>'Table C - Allocation Summary'!V7</f>
        <v>0.13000041668642334</v>
      </c>
      <c r="I28" s="34">
        <f>'Table C - Allocation Summary'!W7</f>
        <v>0.86999958331357663</v>
      </c>
      <c r="J28" s="34" t="str">
        <f>'Table C - Allocation Summary'!X7</f>
        <v>2023/24</v>
      </c>
    </row>
    <row r="29" spans="2:13" x14ac:dyDescent="0.3">
      <c r="B29" s="34">
        <f>'Table C - Allocation Summary'!P8</f>
        <v>0.71856295290846595</v>
      </c>
      <c r="C29" s="34">
        <f>'Table C - Allocation Summary'!Q8</f>
        <v>0.28143704709153405</v>
      </c>
      <c r="D29" s="34">
        <f>'Table C - Allocation Summary'!R8</f>
        <v>0.11299436195252638</v>
      </c>
      <c r="E29" s="34">
        <f>'Table C - Allocation Summary'!S8</f>
        <v>0.88700563804747357</v>
      </c>
      <c r="F29" s="34">
        <f>'Table C - Allocation Summary'!T8</f>
        <v>8.3507647098109927E-2</v>
      </c>
      <c r="G29" s="34">
        <f>'Table C - Allocation Summary'!U8</f>
        <v>0.91649235290189002</v>
      </c>
      <c r="H29" s="34">
        <f>'Table C - Allocation Summary'!V8</f>
        <v>0.20000014624423776</v>
      </c>
      <c r="I29" s="34">
        <f>'Table C - Allocation Summary'!W8</f>
        <v>0.79999985375576221</v>
      </c>
      <c r="J29" s="34" t="str">
        <f>'Table C - Allocation Summary'!X8</f>
        <v>2024/25</v>
      </c>
    </row>
    <row r="30" spans="2:13" x14ac:dyDescent="0.3">
      <c r="B30" s="34"/>
    </row>
  </sheetData>
  <sheetProtection algorithmName="SHA-512" hashValue="+wKKEsX9BfjAr6SlytdUlx2oC9PjprqjlAGeDpsQNxt58Tz6mbbLP/MUXwa6dfXj9HZBcXnc2AG0HF5c53uCJw==" saltValue="XfwNXc09ihR25HicQfyTkw==" spinCount="100000" sheet="1" objects="1" scenarios="1"/>
  <mergeCells count="1">
    <mergeCell ref="C2:J2"/>
  </mergeCell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xx xmlns="77c43cbf-c32a-46ff-80bc-5d29a91acf8f" xsi:nil="true"/>
    <lcf76f155ced4ddcb4097134ff3c332f xmlns="77c43cbf-c32a-46ff-80bc-5d29a91acf8f">
      <Terms xmlns="http://schemas.microsoft.com/office/infopath/2007/PartnerControls"/>
    </lcf76f155ced4ddcb4097134ff3c332f>
    <TaxCatchAll xmlns="83a87e31-bf32-46ab-8e70-9fa18461fa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811B5CB9130479AAD38368DF61B8F" ma:contentTypeVersion="16" ma:contentTypeDescription="Create a new document." ma:contentTypeScope="" ma:versionID="d98f6d99bcaa0131e37407b84f5e7fd3">
  <xsd:schema xmlns:xsd="http://www.w3.org/2001/XMLSchema" xmlns:xs="http://www.w3.org/2001/XMLSchema" xmlns:p="http://schemas.microsoft.com/office/2006/metadata/properties" xmlns:ns2="77c43cbf-c32a-46ff-80bc-5d29a91acf8f" xmlns:ns3="229f6fec-b5d2-42a2-824d-4bd7d785663f" xmlns:ns4="83a87e31-bf32-46ab-8e70-9fa18461fa4d" targetNamespace="http://schemas.microsoft.com/office/2006/metadata/properties" ma:root="true" ma:fieldsID="0634c3df68f1c8c08049bfdf64c0804d" ns2:_="" ns3:_="" ns4:_="">
    <xsd:import namespace="77c43cbf-c32a-46ff-80bc-5d29a91acf8f"/>
    <xsd:import namespace="229f6fec-b5d2-42a2-824d-4bd7d785663f"/>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xx"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c43cbf-c32a-46ff-80bc-5d29a91acf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xx" ma:index="20" nillable="true" ma:displayName="xx" ma:format="Thumbnail" ma:internalName="xx">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9f6fec-b5d2-42a2-824d-4bd7d78566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8fb900a-126f-4f47-b12d-28315e1078f2}" ma:internalName="TaxCatchAll" ma:showField="CatchAllData" ma:web="229f6fec-b5d2-42a2-824d-4bd7d78566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451EE6-2A18-473A-AC8C-D90475D8466C}">
  <ds:schemaRefs>
    <ds:schemaRef ds:uri="http://schemas.microsoft.com/office/2006/documentManagement/types"/>
    <ds:schemaRef ds:uri="http://schemas.openxmlformats.org/package/2006/metadata/core-properties"/>
    <ds:schemaRef ds:uri="http://purl.org/dc/elements/1.1/"/>
    <ds:schemaRef ds:uri="229f6fec-b5d2-42a2-824d-4bd7d785663f"/>
    <ds:schemaRef ds:uri="http://schemas.microsoft.com/office/infopath/2007/PartnerControls"/>
    <ds:schemaRef ds:uri="http://schemas.microsoft.com/office/2006/metadata/properties"/>
    <ds:schemaRef ds:uri="83a87e31-bf32-46ab-8e70-9fa18461fa4d"/>
    <ds:schemaRef ds:uri="http://purl.org/dc/terms/"/>
    <ds:schemaRef ds:uri="77c43cbf-c32a-46ff-80bc-5d29a91acf8f"/>
    <ds:schemaRef ds:uri="http://www.w3.org/XML/1998/namespace"/>
    <ds:schemaRef ds:uri="http://purl.org/dc/dcmitype/"/>
  </ds:schemaRefs>
</ds:datastoreItem>
</file>

<file path=customXml/itemProps2.xml><?xml version="1.0" encoding="utf-8"?>
<ds:datastoreItem xmlns:ds="http://schemas.openxmlformats.org/officeDocument/2006/customXml" ds:itemID="{341A6728-67DC-40C4-A871-CED58015B4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c43cbf-c32a-46ff-80bc-5d29a91acf8f"/>
    <ds:schemaRef ds:uri="229f6fec-b5d2-42a2-824d-4bd7d785663f"/>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463C05-7035-4505-BD1D-655DE7CBBA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vt:lpstr>
      <vt:lpstr>Example of Expenditure Profile</vt:lpstr>
      <vt:lpstr>Table A - Funding Profile</vt:lpstr>
      <vt:lpstr>Table B - Expenditure Profile</vt:lpstr>
      <vt:lpstr>Table C - Allocation Summary</vt:lpstr>
      <vt:lpstr>Table D - Match Funding</vt:lpstr>
      <vt:lpstr>Table E - England Allocations</vt:lpstr>
      <vt:lpstr>Monitoring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Dawes</dc:creator>
  <cp:keywords/>
  <dc:description/>
  <cp:lastModifiedBy>Linda Slack</cp:lastModifiedBy>
  <cp:revision/>
  <dcterms:created xsi:type="dcterms:W3CDTF">2022-03-30T13:12:27Z</dcterms:created>
  <dcterms:modified xsi:type="dcterms:W3CDTF">2022-08-01T08:02:32Z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0x010100850811B5CB9130479AAD38368DF61B8F</vt:lpwstr>
  </property>
  <property fmtid="{D5CDD505-2E9C-101B-9397-08002B2CF9AE}" pid="3" name="MediaServiceImageTags">
    <vt:lpwstr/>
  </property>
</Properties>
</file>